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7FBE1D8B-9C21-4472-A949-A071B7E82E07}" xr6:coauthVersionLast="47" xr6:coauthVersionMax="47" xr10:uidLastSave="{00000000-0000-0000-0000-000000000000}"/>
  <bookViews>
    <workbookView xWindow="-54570" yWindow="-1710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1" i="1" l="1"/>
  <c r="AC61" i="1" s="1"/>
  <c r="AA61" i="1"/>
  <c r="AB60" i="1"/>
  <c r="AC60" i="1" s="1"/>
  <c r="AA60" i="1"/>
  <c r="AB59" i="1"/>
  <c r="AC59" i="1" s="1"/>
  <c r="AA59" i="1"/>
  <c r="AC56" i="1"/>
  <c r="AB56" i="1"/>
  <c r="AA56" i="1"/>
  <c r="AC55" i="1"/>
  <c r="AB55" i="1"/>
  <c r="AA55" i="1"/>
  <c r="AB54" i="1"/>
  <c r="AB57" i="1" s="1"/>
  <c r="AA54" i="1"/>
  <c r="AB53" i="1"/>
  <c r="AC53" i="1" s="1"/>
  <c r="AA53" i="1"/>
  <c r="AA57" i="1" s="1"/>
  <c r="AA62" i="1" s="1"/>
  <c r="AB48" i="1"/>
  <c r="AC48" i="1" s="1"/>
  <c r="AA48" i="1"/>
  <c r="AB47" i="1"/>
  <c r="AC47" i="1" s="1"/>
  <c r="AA47" i="1"/>
  <c r="AB46" i="1"/>
  <c r="AC46" i="1" s="1"/>
  <c r="AA46" i="1"/>
  <c r="AC43" i="1"/>
  <c r="AB43" i="1"/>
  <c r="AA43" i="1"/>
  <c r="AB42" i="1"/>
  <c r="AC42" i="1" s="1"/>
  <c r="AA42" i="1"/>
  <c r="AB41" i="1"/>
  <c r="AB44" i="1" s="1"/>
  <c r="AA41" i="1"/>
  <c r="AA44" i="1" s="1"/>
  <c r="AA49" i="1" s="1"/>
  <c r="AB40" i="1"/>
  <c r="AC40" i="1" s="1"/>
  <c r="AA40" i="1"/>
  <c r="AB62" i="1" l="1"/>
  <c r="AC62" i="1" s="1"/>
  <c r="AC57" i="1"/>
  <c r="AB49" i="1"/>
  <c r="AC49" i="1" s="1"/>
  <c r="AC44" i="1"/>
  <c r="AC54" i="1"/>
  <c r="AC41" i="1"/>
  <c r="L38" i="4" l="1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Y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A1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H21" i="4"/>
  <c r="C21" i="4"/>
  <c r="D21" i="4"/>
  <c r="B21" i="4"/>
  <c r="L21" i="4" l="1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<sst xmlns="http://schemas.openxmlformats.org/spreadsheetml/2006/main" count="11707" uniqueCount="7299">
  <si>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</si>
  <si>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</si>
  <si>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</si>
  <si>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</si>
  <si>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</si>
  <si>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</si>
  <si>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</si>
  <si>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</si>
  <si>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</si>
  <si>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</si>
  <si>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</si>
  <si>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</si>
  <si>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</si>
  <si>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</si>
  <si>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</si>
  <si>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</si>
  <si>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</si>
  <si>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</si>
  <si>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</si>
  <si>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</si>
  <si>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</si>
  <si>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</si>
  <si>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</si>
  <si>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</si>
  <si>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</si>
  <si>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</si>
  <si>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</si>
  <si>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</si>
  <si>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</si>
  <si>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</si>
  <si>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</si>
  <si>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</si>
  <si>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</si>
  <si>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</si>
  <si>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</si>
  <si>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</si>
  <si>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</si>
  <si>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</si>
  <si>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</si>
  <si>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</si>
  <si>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</si>
  <si>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</si>
  <si>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</si>
  <si>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</si>
  <si>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</si>
  <si>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</si>
  <si>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</si>
  <si>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</si>
  <si>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</si>
  <si>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</si>
  <si>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</si>
  <si>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</si>
  <si>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</si>
  <si>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</si>
  <si>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</si>
  <si>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</si>
  <si>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</si>
  <si>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</si>
  <si>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</si>
  <si>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</si>
  <si>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</si>
  <si>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</si>
  <si>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</si>
  <si>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</si>
  <si>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</si>
  <si>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</si>
  <si>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</si>
  <si>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</si>
  <si>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</si>
  <si>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</si>
  <si>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</si>
  <si>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</si>
  <si>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</si>
  <si>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</si>
  <si>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</si>
  <si>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</si>
  <si>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</si>
  <si>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</si>
  <si>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</si>
  <si>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</si>
  <si>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</si>
  <si>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</si>
  <si>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</si>
  <si>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</si>
  <si>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</si>
  <si>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</si>
  <si>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</si>
  <si>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</si>
  <si>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</si>
  <si>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</si>
  <si>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</si>
  <si>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</si>
  <si>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</si>
  <si>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</si>
  <si>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</si>
  <si>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</si>
  <si>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</si>
  <si>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</si>
  <si>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</si>
  <si>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</si>
  <si>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</si>
  <si>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</si>
  <si>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</si>
  <si>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</si>
  <si>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</si>
  <si>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</si>
  <si>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</si>
  <si>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</si>
  <si>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</si>
  <si>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</si>
  <si>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</si>
  <si>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</si>
  <si>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</si>
  <si>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</si>
  <si>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</si>
  <si>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</si>
  <si>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</si>
  <si>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</si>
  <si>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</si>
  <si>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</si>
  <si>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</si>
  <si>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</si>
  <si>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</si>
  <si>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</si>
  <si>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</si>
  <si>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</si>
  <si>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</si>
  <si>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</si>
  <si>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</si>
  <si>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</si>
  <si>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</si>
  <si>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</si>
  <si>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</si>
  <si>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</si>
  <si>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</si>
  <si>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</si>
  <si>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</si>
  <si>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</si>
  <si>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</si>
  <si>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</si>
  <si>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</si>
  <si>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</si>
  <si>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</si>
  <si>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</si>
  <si>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</si>
  <si>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</si>
  <si>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</si>
  <si>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</si>
  <si>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</si>
  <si>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</si>
  <si>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</si>
  <si>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</si>
  <si>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</si>
  <si>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</si>
  <si>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</si>
  <si>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</si>
  <si>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</si>
  <si>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</si>
  <si>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</si>
  <si>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</si>
  <si>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</si>
  <si>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</si>
  <si>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</si>
  <si>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</si>
  <si>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</si>
  <si>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</si>
  <si>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</si>
  <si>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</si>
  <si>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</si>
  <si>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</si>
  <si>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</si>
  <si>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</si>
  <si>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</si>
  <si>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</si>
  <si>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</si>
  <si>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</si>
  <si>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</si>
  <si>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</si>
  <si>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</si>
  <si>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</si>
  <si>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</si>
  <si>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</si>
  <si>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</si>
  <si>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</si>
  <si>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</si>
  <si>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</si>
  <si>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</si>
  <si>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</si>
  <si>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</si>
  <si>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</si>
  <si>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</si>
  <si>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</si>
  <si>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</si>
  <si>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</si>
  <si>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</si>
  <si>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</si>
  <si>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</si>
  <si>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</si>
  <si>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</si>
  <si>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</si>
  <si>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</si>
  <si>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</si>
  <si>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</si>
  <si>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</si>
  <si>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</si>
  <si>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</si>
  <si>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</si>
  <si>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</si>
  <si>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</si>
  <si>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</si>
  <si>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</si>
  <si>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</si>
  <si>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</si>
  <si>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</si>
  <si>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</si>
  <si>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</si>
  <si>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</si>
  <si>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</si>
  <si>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</si>
  <si>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</si>
  <si>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</si>
  <si>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</si>
  <si>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</si>
  <si>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</si>
  <si>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</si>
  <si>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</si>
  <si>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</si>
  <si>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</si>
  <si>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</si>
  <si>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</si>
  <si>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</si>
  <si>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</si>
  <si>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</si>
  <si>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</si>
  <si>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</si>
  <si>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</si>
  <si>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</si>
  <si>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</si>
  <si>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</si>
  <si>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</si>
  <si>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</si>
  <si>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</si>
  <si>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</si>
  <si>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</si>
  <si>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</si>
  <si>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</si>
  <si>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</si>
  <si>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</si>
  <si>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</si>
  <si>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</si>
  <si>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</si>
  <si>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</si>
  <si>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</si>
  <si>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</si>
  <si>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</si>
  <si>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</si>
  <si>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</si>
  <si>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</si>
  <si>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</si>
  <si>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</si>
  <si>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</si>
  <si>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</si>
  <si>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</si>
  <si>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</si>
  <si>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</si>
  <si>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</si>
  <si>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</si>
  <si>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</si>
  <si>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</si>
  <si>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</si>
  <si>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</si>
  <si>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</si>
  <si>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</si>
  <si>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</si>
  <si>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</si>
  <si>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</si>
  <si>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</si>
  <si>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</si>
  <si>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</si>
  <si>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</si>
  <si>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</si>
  <si>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</si>
  <si>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</si>
  <si>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</si>
  <si>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</si>
  <si>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</si>
  <si>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</si>
  <si>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</si>
  <si>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</si>
  <si>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</si>
  <si>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</si>
  <si>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</si>
  <si>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</si>
  <si>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</si>
  <si>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</si>
  <si>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</si>
  <si>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</si>
  <si>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</si>
  <si>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</si>
  <si>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</si>
  <si>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</si>
  <si>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</si>
  <si>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</si>
  <si>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</si>
  <si>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</si>
  <si>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</si>
  <si>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</si>
  <si>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</si>
  <si>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</si>
  <si>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</si>
  <si>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</si>
  <si>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</si>
  <si>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</si>
  <si>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</si>
  <si>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</si>
  <si>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</si>
  <si>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</si>
  <si>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</si>
  <si>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</si>
  <si>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</si>
  <si>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</si>
  <si>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</si>
  <si>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</si>
  <si>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</si>
  <si>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</si>
  <si>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</si>
  <si>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</si>
  <si>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</si>
  <si>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</si>
  <si>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</si>
  <si>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</si>
  <si>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</si>
  <si>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</si>
  <si>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</si>
  <si>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</si>
  <si>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</si>
  <si>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</si>
  <si>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</si>
  <si>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</si>
  <si>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</si>
  <si>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</si>
  <si>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</si>
  <si>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</si>
  <si>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</si>
  <si>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</si>
  <si>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</si>
  <si>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</si>
  <si>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</si>
  <si>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</si>
  <si>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</si>
  <si>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</si>
  <si>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</si>
  <si>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</si>
  <si>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</si>
  <si>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</si>
  <si>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</si>
  <si>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</si>
  <si>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</si>
  <si>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</si>
  <si>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</si>
  <si>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</si>
  <si>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</si>
  <si>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</si>
  <si>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</si>
  <si>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</si>
  <si>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</si>
  <si>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</si>
  <si>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</si>
  <si>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</si>
  <si>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</si>
  <si>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</si>
  <si>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</si>
  <si>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</si>
  <si>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</si>
  <si>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</si>
  <si>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</si>
  <si>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</si>
  <si>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</si>
  <si>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</si>
  <si>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</si>
  <si>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</si>
  <si>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</si>
  <si>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</si>
  <si>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</si>
  <si>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</si>
  <si>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</si>
  <si>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</si>
  <si>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</si>
  <si>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</si>
  <si>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</si>
  <si>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</si>
  <si>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</si>
  <si>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</si>
  <si>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</si>
  <si>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</si>
  <si>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</si>
  <si>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</si>
  <si>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</si>
  <si>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</si>
  <si>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</si>
  <si>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</si>
  <si>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</si>
  <si>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</si>
  <si>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</si>
  <si>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</si>
  <si>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</si>
  <si>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</si>
  <si>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</si>
  <si>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</si>
  <si>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</si>
  <si>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</si>
  <si>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</si>
  <si>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</si>
  <si>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</si>
  <si>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</si>
  <si>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</si>
  <si>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</si>
  <si>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</si>
  <si>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</si>
  <si>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</si>
  <si>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</si>
  <si>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</si>
  <si>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</si>
  <si>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</si>
  <si>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</si>
  <si>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</si>
  <si>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</si>
  <si>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</si>
  <si>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</si>
  <si>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</si>
  <si>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</si>
  <si>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</si>
  <si>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</si>
  <si>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</si>
  <si>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</si>
  <si>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</si>
  <si>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</si>
  <si>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</si>
  <si>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</si>
  <si>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</si>
  <si>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</si>
  <si>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</si>
  <si>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</si>
  <si>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</si>
  <si>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</si>
  <si>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</si>
  <si>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</si>
  <si>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</si>
  <si>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</si>
  <si>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</si>
  <si>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</si>
  <si>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</si>
  <si>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</si>
  <si>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</si>
  <si>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</si>
  <si>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</si>
  <si>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</si>
  <si>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</si>
  <si>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</si>
  <si>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</si>
  <si>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</si>
  <si>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</si>
  <si>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</si>
  <si>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</si>
  <si>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</si>
  <si>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</si>
  <si>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</si>
  <si>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</si>
  <si>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</si>
  <si>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</si>
  <si>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</si>
  <si>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</si>
  <si>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</si>
  <si>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</si>
  <si>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</si>
  <si>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</si>
  <si>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</si>
  <si>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</si>
  <si>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</si>
  <si>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</si>
  <si>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</si>
  <si>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</si>
  <si>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</si>
  <si>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</si>
  <si>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</si>
  <si>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</si>
  <si>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</si>
  <si>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</si>
  <si>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</si>
  <si>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</si>
  <si>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</si>
  <si>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</si>
  <si>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</si>
  <si>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</si>
  <si>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</si>
  <si>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</si>
  <si>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</si>
  <si>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</si>
  <si>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</si>
  <si>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</si>
  <si>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</si>
  <si>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</si>
  <si>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</si>
  <si>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</si>
  <si>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</si>
  <si>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</si>
  <si>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</si>
  <si>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</si>
  <si>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</si>
  <si>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</si>
  <si>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</si>
  <si>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</si>
  <si>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</si>
  <si>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</si>
  <si>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</si>
  <si>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</si>
  <si>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</si>
  <si>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</si>
  <si>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</si>
  <si>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</si>
  <si>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</si>
  <si>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</si>
  <si>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</si>
  <si>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</si>
  <si>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</si>
  <si>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</si>
  <si>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</si>
  <si>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</si>
  <si>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</si>
  <si>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</si>
  <si>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</si>
  <si>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</si>
  <si>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</si>
  <si>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</si>
  <si>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</si>
  <si>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</si>
  <si>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</si>
  <si>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</si>
  <si>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</si>
  <si>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</si>
  <si>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</si>
  <si>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</si>
  <si>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</si>
  <si>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</si>
  <si>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</si>
  <si>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</si>
  <si>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</si>
  <si>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</si>
  <si>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</si>
  <si>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</si>
  <si>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</si>
  <si>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</si>
  <si>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</si>
  <si>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</si>
  <si>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</si>
  <si>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</si>
  <si>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</si>
  <si>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</si>
  <si>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</si>
  <si>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</si>
  <si>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</si>
  <si>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</si>
  <si>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</si>
  <si>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</si>
  <si>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</si>
  <si>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</si>
  <si>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</si>
  <si>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</si>
  <si>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</si>
  <si>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</si>
  <si>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</si>
  <si>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</si>
  <si>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</si>
  <si>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</si>
  <si>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</si>
  <si>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</si>
  <si>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</si>
  <si>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</si>
  <si>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</si>
  <si>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</si>
  <si>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</si>
  <si>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</si>
  <si>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</si>
  <si>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</si>
  <si>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</si>
  <si>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</si>
  <si>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</si>
  <si>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</si>
  <si>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</si>
  <si>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</si>
  <si>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</si>
  <si>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</si>
  <si>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</si>
  <si>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</si>
  <si>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</si>
  <si>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</si>
  <si>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</si>
  <si>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</si>
  <si>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</si>
  <si>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</si>
  <si>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</si>
  <si>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</si>
  <si>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</si>
  <si>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</si>
  <si>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</si>
  <si>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</si>
  <si>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</si>
  <si>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</si>
  <si>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</si>
  <si>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</si>
  <si>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</si>
  <si>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</si>
  <si>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</si>
  <si>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</si>
  <si>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</si>
  <si>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</si>
  <si>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</si>
  <si>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</si>
  <si>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</si>
  <si>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</si>
  <si>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</si>
  <si>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</si>
  <si>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</si>
  <si>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</si>
  <si>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</si>
  <si>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</si>
  <si>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</si>
  <si>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</si>
  <si>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</si>
  <si>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</si>
  <si>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</si>
  <si>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</si>
  <si>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</si>
  <si>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</si>
  <si>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</si>
  <si>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</si>
  <si>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</si>
  <si>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</si>
  <si>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</si>
  <si>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</si>
  <si>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</si>
  <si>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</si>
  <si>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</si>
  <si>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</si>
  <si>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</si>
  <si>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</si>
  <si>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</si>
  <si>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</si>
  <si>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</si>
  <si>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</si>
  <si>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</si>
  <si>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</si>
  <si>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</si>
  <si>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</si>
  <si>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</si>
  <si>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</si>
  <si>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</si>
  <si>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</si>
  <si>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</si>
  <si>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</si>
  <si>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</si>
  <si>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</si>
  <si>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</si>
  <si>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</si>
  <si>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</si>
  <si>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</si>
  <si>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</si>
  <si>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</si>
  <si>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</si>
  <si>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</si>
  <si>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</si>
  <si>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</si>
  <si>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</si>
  <si>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</si>
  <si>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</si>
  <si>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</si>
  <si>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</si>
  <si>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</si>
  <si>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</si>
  <si>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</si>
  <si>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</si>
  <si>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</si>
  <si>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</si>
  <si>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</si>
  <si>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</si>
  <si>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</si>
  <si>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</si>
  <si>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</si>
  <si>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</si>
  <si>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</si>
  <si>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</si>
  <si>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</si>
  <si>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</si>
  <si>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</si>
  <si>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</si>
  <si>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</si>
  <si>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</si>
  <si>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</si>
  <si>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</si>
  <si>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</si>
  <si>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</si>
  <si>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</si>
  <si>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</si>
  <si>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</si>
  <si>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</si>
  <si>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</si>
  <si>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</si>
  <si>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</si>
  <si>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</si>
  <si>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</si>
  <si>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</si>
  <si>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</si>
  <si>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</si>
  <si>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</si>
  <si>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</si>
  <si>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</si>
  <si>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</si>
  <si>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</si>
  <si>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</si>
  <si>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</si>
  <si>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</si>
  <si>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</si>
  <si>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</si>
  <si>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</si>
  <si>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</si>
  <si>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</si>
  <si>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</si>
  <si>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</si>
  <si>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</si>
  <si>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</si>
  <si>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</si>
  <si>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</si>
  <si>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</si>
  <si>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</si>
  <si>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</si>
  <si>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</si>
  <si>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</si>
  <si>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</si>
  <si>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</si>
  <si>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</si>
  <si>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</si>
  <si>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</si>
  <si>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</si>
  <si>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</si>
  <si>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</si>
  <si>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</si>
  <si>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</si>
  <si>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</si>
  <si>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</si>
  <si>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</si>
  <si>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</si>
  <si>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</si>
  <si>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</si>
  <si>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</si>
  <si>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</si>
  <si>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</si>
  <si>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</si>
  <si>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</si>
  <si>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</si>
  <si>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</si>
  <si>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</si>
  <si>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</si>
  <si>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</si>
  <si>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</si>
  <si>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</si>
  <si>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</si>
  <si>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</si>
  <si>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</si>
  <si>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</si>
  <si>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</si>
  <si>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</si>
  <si>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</si>
  <si>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</si>
  <si>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</si>
  <si>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</si>
  <si>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</si>
  <si>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</si>
  <si>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</si>
  <si>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</si>
  <si>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</si>
  <si>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</si>
  <si>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</si>
  <si>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</si>
  <si>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</si>
  <si>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</si>
  <si>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</si>
  <si>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</si>
  <si>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</si>
  <si>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</si>
  <si>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</si>
  <si>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</si>
  <si>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</si>
  <si>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</si>
  <si>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</si>
  <si>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</si>
  <si>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</si>
  <si>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</si>
  <si>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</si>
  <si>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</si>
  <si>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</si>
  <si>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</si>
  <si>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</si>
  <si>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</si>
  <si>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</si>
  <si>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</si>
  <si>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</si>
  <si>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</si>
  <si>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</si>
  <si>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</si>
  <si>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</si>
  <si>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</si>
  <si>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</si>
  <si>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</si>
  <si>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</si>
  <si>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</si>
  <si>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</si>
  <si>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</si>
  <si>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</si>
  <si>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</si>
  <si>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</si>
  <si>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</si>
  <si>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</si>
  <si>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</si>
  <si>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</si>
  <si>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</si>
  <si>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</si>
  <si>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</si>
  <si>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</si>
  <si>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</si>
  <si>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</si>
  <si>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</si>
  <si>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</si>
  <si>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</si>
  <si>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</si>
  <si>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</si>
  <si>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</si>
  <si>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</si>
  <si>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</si>
  <si>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</si>
  <si>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</si>
  <si>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</si>
  <si>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</si>
  <si>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</si>
  <si>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</si>
  <si>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</si>
  <si>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</si>
  <si>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</si>
  <si>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</si>
  <si>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</si>
  <si>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</si>
  <si>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</si>
  <si>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</si>
  <si>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</si>
  <si>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</si>
  <si>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</si>
  <si>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</si>
  <si>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</si>
  <si>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</si>
  <si>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</si>
  <si>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</si>
  <si>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</si>
  <si>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</si>
  <si>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</si>
  <si>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</si>
  <si>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</si>
  <si>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</si>
  <si>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</si>
  <si>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</si>
  <si>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</si>
  <si>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</si>
  <si>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</si>
  <si>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</si>
  <si>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</si>
  <si>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</si>
  <si>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</si>
  <si>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</si>
  <si>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</si>
  <si>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</si>
  <si>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</si>
  <si>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</si>
  <si>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</si>
  <si>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</si>
  <si>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</si>
  <si>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</si>
  <si>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</si>
  <si>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</si>
  <si>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</si>
  <si>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</si>
  <si>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</si>
  <si>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</si>
  <si>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</si>
  <si>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</si>
  <si>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</si>
  <si>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</si>
  <si>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</si>
  <si>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</si>
  <si>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</si>
  <si>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</si>
  <si>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</si>
  <si>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</si>
  <si>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</si>
  <si>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</si>
  <si>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</si>
  <si>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</si>
  <si>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</si>
  <si>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</si>
  <si>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</si>
  <si>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</si>
  <si>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</si>
  <si>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</si>
  <si>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</si>
  <si>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</si>
  <si>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</si>
  <si>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</si>
  <si>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</si>
  <si>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</si>
  <si>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</si>
  <si>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</si>
  <si>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</si>
  <si>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</si>
  <si>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</si>
  <si>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</si>
  <si>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</si>
  <si>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</si>
  <si>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</si>
  <si>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</si>
  <si>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</si>
  <si>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</si>
  <si>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</si>
  <si>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</si>
  <si>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</si>
  <si>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</si>
  <si>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</si>
  <si>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</si>
  <si>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</si>
  <si>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</si>
  <si>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</si>
  <si>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</si>
  <si>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</si>
  <si>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</si>
  <si>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</si>
  <si>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</si>
  <si>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</si>
  <si>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</si>
  <si>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</si>
  <si>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</si>
  <si>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</si>
  <si>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</si>
  <si>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</si>
  <si>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</si>
  <si>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</si>
  <si>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</si>
  <si>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</si>
  <si>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</si>
  <si>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</si>
  <si>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</si>
  <si>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</si>
  <si>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</si>
  <si>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</si>
  <si>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</si>
  <si>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</si>
  <si>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</si>
  <si>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</si>
  <si>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</si>
  <si>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</si>
  <si>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</si>
  <si>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</si>
  <si>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</si>
  <si>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</si>
  <si>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</si>
  <si>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</si>
  <si>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</si>
  <si>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</si>
  <si>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</si>
  <si>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</si>
  <si>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</si>
  <si>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</si>
  <si>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</si>
  <si>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</si>
  <si>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</si>
  <si>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</si>
  <si>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</si>
  <si>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</si>
  <si>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</si>
  <si>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</si>
  <si>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</si>
  <si>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</si>
  <si>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</si>
  <si>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</si>
  <si>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</si>
  <si>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</si>
  <si>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</si>
  <si>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</si>
  <si>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</si>
  <si>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</si>
  <si>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</si>
  <si>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</si>
  <si>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</si>
  <si>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</si>
  <si>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</si>
  <si>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</si>
  <si>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</si>
  <si>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</si>
  <si>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</si>
  <si>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</si>
  <si>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</si>
  <si>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</si>
  <si>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</si>
  <si>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</si>
  <si>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</si>
  <si>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</si>
  <si>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</si>
  <si>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</si>
  <si>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</si>
  <si>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</si>
  <si>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</si>
  <si>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</si>
  <si>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</si>
  <si>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</si>
  <si>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</si>
  <si>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</si>
  <si>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</si>
  <si>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</si>
  <si>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</si>
  <si>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</si>
  <si>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</si>
  <si>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</si>
  <si>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</si>
  <si>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</si>
  <si>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</si>
  <si>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</si>
  <si>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</si>
  <si>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</si>
  <si>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</si>
  <si>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</si>
  <si>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</si>
  <si>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</si>
  <si>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</si>
  <si>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</si>
  <si>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</si>
  <si>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</si>
  <si>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</si>
  <si>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</si>
  <si>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</si>
  <si>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</si>
  <si>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</si>
  <si>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</si>
  <si>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</si>
  <si>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</si>
  <si>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</si>
  <si>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</si>
  <si>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</si>
  <si>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</si>
  <si>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</si>
  <si>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</si>
  <si>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</si>
  <si>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</si>
  <si>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</si>
  <si>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</si>
  <si>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</si>
  <si>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</si>
  <si>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</si>
  <si>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</si>
  <si>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</si>
  <si>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</si>
  <si>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</si>
  <si>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</si>
  <si>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</si>
  <si>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</si>
  <si>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</si>
  <si>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</si>
  <si>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</si>
  <si>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</si>
  <si>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</si>
  <si>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</si>
  <si>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</si>
  <si>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</si>
  <si>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</si>
  <si>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</si>
  <si>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</si>
  <si>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</si>
  <si>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</si>
  <si>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</si>
  <si>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</si>
  <si>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</si>
  <si>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</si>
  <si>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</si>
  <si>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</si>
  <si>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</si>
  <si>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</si>
  <si>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</si>
  <si>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</si>
  <si>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</si>
  <si>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</si>
  <si>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</si>
  <si>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</si>
  <si>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</si>
  <si>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</si>
  <si>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</si>
  <si>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</si>
  <si>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</si>
  <si>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</si>
  <si>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</si>
  <si>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</si>
  <si>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</si>
  <si>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</si>
  <si>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</si>
  <si>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</si>
  <si>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</si>
  <si>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</si>
  <si>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</si>
  <si>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</si>
  <si>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</si>
  <si>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</si>
  <si>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</si>
  <si>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</si>
  <si>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</si>
  <si>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</si>
  <si>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</si>
  <si>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</si>
  <si>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</si>
  <si>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</si>
  <si>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</si>
  <si>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</si>
  <si>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</si>
  <si>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</si>
  <si>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</si>
  <si>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</si>
  <si>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</si>
  <si>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</si>
  <si>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</si>
  <si>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</si>
  <si>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</si>
  <si>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</si>
  <si>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</si>
  <si>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</si>
  <si>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</si>
  <si>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</si>
  <si>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</si>
  <si>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</si>
  <si>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</si>
  <si>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</si>
  <si>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</si>
  <si>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</si>
  <si>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</si>
  <si>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</si>
  <si>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</si>
  <si>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</si>
  <si>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</si>
  <si>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</si>
  <si>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</si>
  <si>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</si>
  <si>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</si>
  <si>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</si>
  <si>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</si>
  <si>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</si>
  <si>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</si>
  <si>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</si>
  <si>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</si>
  <si>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</si>
  <si>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</si>
  <si>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</si>
  <si>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</si>
  <si>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</si>
  <si>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</si>
  <si>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</si>
  <si>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</si>
  <si>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</si>
  <si>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</si>
  <si>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</si>
  <si>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</si>
  <si>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</si>
  <si>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</si>
  <si>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</si>
  <si>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</si>
  <si>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</si>
  <si>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</si>
  <si>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</si>
  <si>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</si>
  <si>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</si>
  <si>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</si>
  <si>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</si>
  <si>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</si>
  <si>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</si>
  <si>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</si>
  <si>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</si>
  <si>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</si>
  <si>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</si>
  <si>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</si>
  <si>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</si>
  <si>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</si>
  <si>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</si>
  <si>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</si>
  <si>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</si>
  <si>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</si>
  <si>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</si>
  <si>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</si>
  <si>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</si>
  <si>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</si>
  <si>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</si>
  <si>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</si>
  <si>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</si>
  <si>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</si>
  <si>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</si>
  <si>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</si>
  <si>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</si>
  <si>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</si>
  <si>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</si>
  <si>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</si>
  <si>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</si>
  <si>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</si>
  <si>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</si>
  <si>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</si>
  <si>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</si>
  <si>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</si>
  <si>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</si>
  <si>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</si>
  <si>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</si>
  <si>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</si>
  <si>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</si>
  <si>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</si>
  <si>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</si>
  <si>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</si>
  <si>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</si>
  <si>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</si>
  <si>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</si>
  <si>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</si>
  <si>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</si>
  <si>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</si>
  <si>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</si>
  <si>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</si>
  <si>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</si>
  <si>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</si>
  <si>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</si>
  <si>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</si>
  <si>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</si>
  <si>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</si>
  <si>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</si>
  <si>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</si>
  <si>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</si>
  <si>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</si>
  <si>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</si>
  <si>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</si>
  <si>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</si>
  <si>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</si>
  <si>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</si>
  <si>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</si>
  <si>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</si>
  <si>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</si>
  <si>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</si>
  <si>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</si>
  <si>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</si>
  <si>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</si>
  <si>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</si>
  <si>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</si>
  <si>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</si>
  <si>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</si>
  <si>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</si>
  <si>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</si>
  <si>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</si>
  <si>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</si>
  <si>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</si>
  <si>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</si>
  <si>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</si>
  <si>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</si>
  <si>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</si>
  <si>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</si>
  <si>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</si>
  <si>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</si>
  <si>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</si>
  <si>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</si>
  <si>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</si>
  <si>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</si>
  <si>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</si>
  <si>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</si>
  <si>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</si>
  <si>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</si>
  <si>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</si>
  <si>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</si>
  <si>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</si>
  <si>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</si>
  <si>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</si>
  <si>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</si>
  <si>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</si>
  <si>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</si>
  <si>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</si>
  <si>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</si>
  <si>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</si>
  <si>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</si>
  <si>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</si>
  <si>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</si>
  <si>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</si>
  <si>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</si>
  <si>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</si>
  <si>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</si>
  <si>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</si>
  <si>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</si>
  <si>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</si>
  <si>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</si>
  <si>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</si>
  <si>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</si>
  <si>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</si>
  <si>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</si>
  <si>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</si>
  <si>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</si>
  <si>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</si>
  <si>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</si>
  <si>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</si>
  <si>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</si>
  <si>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</si>
  <si>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</si>
  <si>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</si>
  <si>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</si>
  <si>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</si>
  <si>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</si>
  <si>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</si>
  <si>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</si>
  <si>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</si>
  <si>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</si>
  <si>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</si>
  <si>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</si>
  <si>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</si>
  <si>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</si>
  <si>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</si>
  <si>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</si>
  <si>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</si>
  <si>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</si>
  <si>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</si>
  <si>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</si>
  <si>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</si>
  <si>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</si>
  <si>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</si>
  <si>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</si>
  <si>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</si>
  <si>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</si>
  <si>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</si>
  <si>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</si>
  <si>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</si>
  <si>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</si>
  <si>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</si>
  <si>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</si>
  <si>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</si>
  <si>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</si>
  <si>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</si>
  <si>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</si>
  <si>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</si>
  <si>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</si>
  <si>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</si>
  <si>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</si>
  <si>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</si>
  <si>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</si>
  <si>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</si>
  <si>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</si>
  <si>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</si>
  <si>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</si>
  <si>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</si>
  <si>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</si>
  <si>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</si>
  <si>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</si>
  <si>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</si>
  <si>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</si>
  <si>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</si>
  <si>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</si>
  <si>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</si>
  <si>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</si>
  <si>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</si>
  <si>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</si>
  <si>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</si>
  <si>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</si>
  <si>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</si>
  <si>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</si>
  <si>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</si>
  <si>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</si>
  <si>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</si>
  <si>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</si>
  <si>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</si>
  <si>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</si>
  <si>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</si>
  <si>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</si>
  <si>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</si>
  <si>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</si>
  <si>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</si>
  <si>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</si>
  <si>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</si>
  <si>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</si>
  <si>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</si>
  <si>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</si>
  <si>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</si>
  <si>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</si>
  <si>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</si>
  <si>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</si>
  <si>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</si>
  <si>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</si>
  <si>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</si>
  <si>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</si>
  <si>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</si>
  <si>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</si>
  <si>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</si>
  <si>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</si>
  <si>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</si>
  <si>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</si>
  <si>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</si>
  <si>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</si>
  <si>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</si>
  <si>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</si>
  <si>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</si>
  <si>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</si>
  <si>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</si>
  <si>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</si>
  <si>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</si>
  <si>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</si>
  <si>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</si>
  <si>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</si>
  <si>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</si>
  <si>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</si>
  <si>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</si>
  <si>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</si>
  <si>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</si>
  <si>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</si>
  <si>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</si>
  <si>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</si>
  <si>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</si>
  <si>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</si>
  <si>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</si>
  <si>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</si>
  <si>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</si>
  <si>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</si>
  <si>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</si>
  <si>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</si>
  <si>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</si>
  <si>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</si>
  <si>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</si>
  <si>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</si>
  <si>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</si>
  <si>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</si>
  <si>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</si>
  <si>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</si>
  <si>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</si>
  <si>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</si>
  <si>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</si>
  <si>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</si>
  <si>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</si>
  <si>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</si>
  <si>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</si>
  <si>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</si>
  <si>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</si>
  <si>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</si>
  <si>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</si>
  <si>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</si>
  <si>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</si>
  <si>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</si>
  <si>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</si>
  <si>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</si>
  <si>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</si>
  <si>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</si>
  <si>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</si>
  <si>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</si>
  <si>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</si>
  <si>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</si>
  <si>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</si>
  <si>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</si>
  <si>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</si>
  <si>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</si>
  <si>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</si>
  <si>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</si>
  <si>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</si>
  <si>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</si>
  <si>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</si>
  <si>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</si>
  <si>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</si>
  <si>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</si>
  <si>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</si>
  <si>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</si>
  <si>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</si>
  <si>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</si>
  <si>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</si>
  <si>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</si>
  <si>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</si>
  <si>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</si>
  <si>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</si>
  <si>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</si>
  <si>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</si>
  <si>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</si>
  <si>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</si>
  <si>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</si>
  <si>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</si>
  <si>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</si>
  <si>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</si>
  <si>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</si>
  <si>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</si>
  <si>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</si>
  <si>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</si>
  <si>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</si>
  <si>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</si>
  <si>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</si>
  <si>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</si>
  <si>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</si>
  <si>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</si>
  <si>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</si>
  <si>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</si>
  <si>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</si>
  <si>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</si>
  <si>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</si>
  <si>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</si>
  <si>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</si>
  <si>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</si>
  <si>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</si>
  <si>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</si>
  <si>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</si>
  <si>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</si>
  <si>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</si>
  <si>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</si>
  <si>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</si>
  <si>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</si>
  <si>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</si>
  <si>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</si>
  <si>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</si>
  <si>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</si>
  <si>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</si>
  <si>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</si>
  <si>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</si>
  <si>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</si>
  <si>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</si>
  <si>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</si>
  <si>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</si>
  <si>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</si>
  <si>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</si>
  <si>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</si>
  <si>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</si>
  <si>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</si>
  <si>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</si>
  <si>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</si>
  <si>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</si>
  <si>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</si>
  <si>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</si>
  <si>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</si>
  <si>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</si>
  <si>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</si>
  <si>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</si>
  <si>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</si>
  <si>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</si>
  <si>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</si>
  <si>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</si>
  <si>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</si>
  <si>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</si>
  <si>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</si>
  <si>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</si>
  <si>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</si>
  <si>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</si>
  <si>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</si>
  <si>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</si>
  <si>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</si>
  <si>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</si>
  <si>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</si>
  <si>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</si>
  <si>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</si>
  <si>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</si>
  <si>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</si>
  <si>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</si>
  <si>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</si>
  <si>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</si>
  <si>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</si>
  <si>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</si>
  <si>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</si>
  <si>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</si>
  <si>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</si>
  <si>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</si>
  <si>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</si>
  <si>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</si>
  <si>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</si>
  <si>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</si>
  <si>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</si>
  <si>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</si>
  <si>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</si>
  <si>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</si>
  <si>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</si>
  <si>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</si>
  <si>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</si>
  <si>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</si>
  <si>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</si>
  <si>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</si>
  <si>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</si>
  <si>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</si>
  <si>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</si>
  <si>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</si>
  <si>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</si>
  <si>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</si>
  <si>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</si>
  <si>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</si>
  <si>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</si>
  <si>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</si>
  <si>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</si>
  <si>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</si>
  <si>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</si>
  <si>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</si>
  <si>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</si>
  <si>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</si>
  <si>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</si>
  <si>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</si>
  <si>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</si>
  <si>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</si>
  <si>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</si>
  <si>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</si>
  <si>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</si>
  <si>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</si>
  <si>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</si>
  <si>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</si>
  <si>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</si>
  <si>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</si>
  <si>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</si>
  <si>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</si>
  <si>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</si>
  <si>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</si>
  <si>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</si>
  <si>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</si>
  <si>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</si>
  <si>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</si>
  <si>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</si>
  <si>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</si>
  <si>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</si>
  <si>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</si>
  <si>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</si>
  <si>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</si>
  <si>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</si>
  <si>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</si>
  <si>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</si>
  <si>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</si>
  <si>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</si>
  <si>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</si>
  <si>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</si>
  <si>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</si>
  <si>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</si>
  <si>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</si>
  <si>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</si>
  <si>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</si>
  <si>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</si>
  <si>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</si>
  <si>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</si>
  <si>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</si>
  <si>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</si>
  <si>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</si>
  <si>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</si>
  <si>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</si>
  <si>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</si>
  <si>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</si>
  <si>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</si>
  <si>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</si>
  <si>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</si>
  <si>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</si>
  <si>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</si>
  <si>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</si>
  <si>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</si>
  <si>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</si>
  <si>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</si>
  <si>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</si>
  <si>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</si>
  <si>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</si>
  <si>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</si>
  <si>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</si>
  <si>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</si>
  <si>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</si>
  <si>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</si>
  <si>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</si>
  <si>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</si>
  <si>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</si>
  <si>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</si>
  <si>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</si>
  <si>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</si>
  <si>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</si>
  <si>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</si>
  <si>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</si>
  <si>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</si>
  <si>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</si>
  <si>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</si>
  <si>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</si>
  <si>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</si>
  <si>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</si>
  <si>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</si>
  <si>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</si>
  <si>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</si>
  <si>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</si>
  <si>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</si>
  <si>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</si>
  <si>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</si>
  <si>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</si>
  <si>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</si>
  <si>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</si>
  <si>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</si>
  <si>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</si>
  <si>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</si>
  <si>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</si>
  <si>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</si>
  <si>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</si>
  <si>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</si>
  <si>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</si>
  <si>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</si>
  <si>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</si>
  <si>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</si>
  <si>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</si>
  <si>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</si>
  <si>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</si>
  <si>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</si>
  <si>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</si>
  <si>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</si>
  <si>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</si>
  <si>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</si>
  <si>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</si>
  <si>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</si>
  <si>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</si>
  <si>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</si>
  <si>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</si>
  <si>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</si>
  <si>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</si>
  <si>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</si>
  <si>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</si>
  <si>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</si>
  <si>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</si>
  <si>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</si>
  <si>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</si>
  <si>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</si>
  <si>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</si>
  <si>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</si>
  <si>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</si>
  <si>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</si>
  <si>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</si>
  <si>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</si>
  <si>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</si>
  <si>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</si>
  <si>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</si>
  <si>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</si>
  <si>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</si>
  <si>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</si>
  <si>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</si>
  <si>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</si>
  <si>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</si>
  <si>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</si>
  <si>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</si>
  <si>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</si>
  <si>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</si>
  <si>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</si>
  <si>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</si>
  <si>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</si>
  <si>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</si>
  <si>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</si>
  <si>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</si>
  <si>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</si>
  <si>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</si>
  <si>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</si>
  <si>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</si>
  <si>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</si>
  <si>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</si>
  <si>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</si>
  <si>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</si>
  <si>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</si>
  <si>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</si>
  <si>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</si>
  <si>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</si>
  <si>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</si>
  <si>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</si>
  <si>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</si>
  <si>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</si>
  <si>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</si>
  <si>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</si>
  <si>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</si>
  <si>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</si>
  <si>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</si>
  <si>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</si>
  <si>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</si>
  <si>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</si>
  <si>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</si>
  <si>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</si>
  <si>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</si>
  <si>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</si>
  <si>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</si>
  <si>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</si>
  <si>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</si>
  <si>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</si>
  <si>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</si>
  <si>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</si>
  <si>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</si>
  <si>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</si>
  <si>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</si>
  <si>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</si>
  <si>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</si>
  <si>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</si>
  <si>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</si>
  <si>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</si>
  <si>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</si>
  <si>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</si>
  <si>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</si>
  <si>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</si>
  <si>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</si>
  <si>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</si>
  <si>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</si>
  <si>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</si>
  <si>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</si>
  <si>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</si>
  <si>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</si>
  <si>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</si>
  <si>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</si>
  <si>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</si>
  <si>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</si>
  <si>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</si>
  <si>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</si>
  <si>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</si>
  <si>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</si>
  <si>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</si>
  <si>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</si>
  <si>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</si>
  <si>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</si>
  <si>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</si>
  <si>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</si>
  <si>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</si>
  <si>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</si>
  <si>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</si>
  <si>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</si>
  <si>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</si>
  <si>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</si>
  <si>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</si>
  <si>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</si>
  <si>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</si>
  <si>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</si>
  <si>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</si>
  <si>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</si>
  <si>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</si>
  <si>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</si>
  <si>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</si>
  <si>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</si>
  <si>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</si>
  <si>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</si>
  <si>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</si>
  <si>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</si>
  <si>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</si>
  <si>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</si>
  <si>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</si>
  <si>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</si>
  <si>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</si>
  <si>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</si>
  <si>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</si>
  <si>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</si>
  <si>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</si>
  <si>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</si>
  <si>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</si>
  <si>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</si>
  <si>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</si>
  <si>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</si>
  <si>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</si>
  <si>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</si>
  <si>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</si>
  <si>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</si>
  <si>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</si>
  <si>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</si>
  <si>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</si>
  <si>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</si>
  <si>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</si>
  <si>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</si>
  <si>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</si>
  <si>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</si>
  <si>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</si>
  <si>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</si>
  <si>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</si>
  <si>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</si>
  <si>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</si>
  <si>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</si>
  <si>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</si>
  <si>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</si>
  <si>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</si>
  <si>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</si>
  <si>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</si>
  <si>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</si>
  <si>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</si>
  <si>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</si>
  <si>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</si>
  <si>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</si>
  <si>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</si>
  <si>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</si>
  <si>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</si>
  <si>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</si>
  <si>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</si>
  <si>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</si>
  <si>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</si>
  <si>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</si>
  <si>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</si>
  <si>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</si>
  <si>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</si>
  <si>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</si>
  <si>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</si>
  <si>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</si>
  <si>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</si>
  <si>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</si>
  <si>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</si>
  <si>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</si>
  <si>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</si>
  <si>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</si>
  <si>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</si>
  <si>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</si>
  <si>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</si>
  <si>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</si>
  <si>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</si>
  <si>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</si>
  <si>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</si>
  <si>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</si>
  <si>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</si>
  <si>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</si>
  <si>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</si>
  <si>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</si>
  <si>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</si>
  <si>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</si>
  <si>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</si>
  <si>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</si>
  <si>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</si>
  <si>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</si>
  <si>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</si>
  <si>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</si>
  <si>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</si>
  <si>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</si>
  <si>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</si>
  <si>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</si>
  <si>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</si>
  <si>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</si>
  <si>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</si>
  <si>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</si>
  <si>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</si>
  <si>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</si>
  <si>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</si>
  <si>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</si>
  <si>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</si>
  <si>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</si>
  <si>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</si>
  <si>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</si>
  <si>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</si>
  <si>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</si>
  <si>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</si>
  <si>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</si>
  <si>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</si>
  <si>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</si>
  <si>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</si>
  <si>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</si>
  <si>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</si>
  <si>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</si>
  <si>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</si>
  <si>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</si>
  <si>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</si>
  <si>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</si>
  <si>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</si>
  <si>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</si>
  <si>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</si>
  <si>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</si>
  <si>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</si>
  <si>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</si>
  <si>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</si>
  <si>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</si>
  <si>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</si>
  <si>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</si>
  <si>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</si>
  <si>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</si>
  <si>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</si>
  <si>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</si>
  <si>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</si>
  <si>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</si>
  <si>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</si>
  <si>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</si>
  <si>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</si>
  <si>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</si>
  <si>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</si>
  <si>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</si>
  <si>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</si>
  <si>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</si>
  <si>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</si>
  <si>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</si>
  <si>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</si>
  <si>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</si>
  <si>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</si>
  <si>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</si>
  <si>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</si>
  <si>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</si>
  <si>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</si>
  <si>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</si>
  <si>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</si>
  <si>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</si>
  <si>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</si>
  <si>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</si>
  <si>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</si>
  <si>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</si>
  <si>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</si>
  <si>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</si>
  <si>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</si>
  <si>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</si>
  <si>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</si>
  <si>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</si>
  <si>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</si>
  <si>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</si>
  <si>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</si>
  <si>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</si>
  <si>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</si>
  <si>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</si>
  <si>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</si>
  <si>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</si>
  <si>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</si>
  <si>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</si>
  <si>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</si>
  <si>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</si>
  <si>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</si>
  <si>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</si>
  <si>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</si>
  <si>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</si>
  <si>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</si>
  <si>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</si>
  <si>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</si>
  <si>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</si>
  <si>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</si>
  <si>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</si>
  <si>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</si>
  <si>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</si>
  <si>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</si>
  <si>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</si>
  <si>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</si>
  <si>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</si>
  <si>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</si>
  <si>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</si>
  <si>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</si>
  <si>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</si>
  <si>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</si>
  <si>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</si>
  <si>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</si>
  <si>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</si>
  <si>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</si>
  <si>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</si>
  <si>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</si>
  <si>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</si>
  <si>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</si>
  <si>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</si>
  <si>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</si>
  <si>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</si>
  <si>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</si>
  <si>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</si>
  <si>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</si>
  <si>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</si>
  <si>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</si>
  <si>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</si>
  <si>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</si>
  <si>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</si>
  <si>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</si>
  <si>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</si>
  <si>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</si>
  <si>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</si>
  <si>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</si>
  <si>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</si>
  <si>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</si>
  <si>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</si>
  <si>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</si>
  <si>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</si>
  <si>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</si>
  <si>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</si>
  <si>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</si>
  <si>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</si>
  <si>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</si>
  <si>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</si>
  <si>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</si>
  <si>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</si>
  <si>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</si>
  <si>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</si>
  <si>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</si>
  <si>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</si>
  <si>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</si>
  <si>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</si>
  <si>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</si>
  <si>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</si>
  <si>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</si>
  <si>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</si>
  <si>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</si>
  <si>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</si>
  <si>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</si>
  <si>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</si>
  <si>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</si>
  <si>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</si>
  <si>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</si>
  <si>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</si>
  <si>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</si>
  <si>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</si>
  <si>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</si>
  <si>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</si>
  <si>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</si>
  <si>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</si>
  <si>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</si>
  <si>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</si>
  <si>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</si>
  <si>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</si>
  <si>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</si>
  <si>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</si>
  <si>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</si>
  <si>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</si>
  <si>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</si>
  <si>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</si>
  <si>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</si>
  <si>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</si>
  <si>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</si>
  <si>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</si>
  <si>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</si>
  <si>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</si>
  <si>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</si>
  <si>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</si>
  <si>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</si>
  <si>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</si>
  <si>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</si>
  <si>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</si>
  <si>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</si>
  <si>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</si>
  <si>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</si>
  <si>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</si>
  <si>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</si>
  <si>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</si>
  <si>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</si>
  <si>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</si>
  <si>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</si>
  <si>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</si>
  <si>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</si>
  <si>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</si>
  <si>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</si>
  <si>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</si>
  <si>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</si>
  <si>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</si>
  <si>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</si>
  <si>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</si>
  <si>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</si>
  <si>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</si>
  <si>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</si>
  <si>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</si>
  <si>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</si>
  <si>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</si>
  <si>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</si>
  <si>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</si>
  <si>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</si>
  <si>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</si>
  <si>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</si>
  <si>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</si>
  <si>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</si>
  <si>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</si>
  <si>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</si>
  <si>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</si>
  <si>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</si>
  <si>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</si>
  <si>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</si>
  <si>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</si>
  <si>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</si>
  <si>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</si>
  <si>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</si>
  <si>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</si>
  <si>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</si>
  <si>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</si>
  <si>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</si>
  <si>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</si>
  <si>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</si>
  <si>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</si>
  <si>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</si>
  <si>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</si>
  <si>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</si>
  <si>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</si>
  <si>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</si>
  <si>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</si>
  <si>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</si>
  <si>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</si>
  <si>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</si>
  <si>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</si>
  <si>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</si>
  <si>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</si>
  <si>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</si>
  <si>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</si>
  <si>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</si>
  <si>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</si>
  <si>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</si>
  <si>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</si>
  <si>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</si>
  <si>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</si>
  <si>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</si>
  <si>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</si>
  <si>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</si>
  <si>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</si>
  <si>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</si>
  <si>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</si>
  <si>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</si>
  <si>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</si>
  <si>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</si>
  <si>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</si>
  <si>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</si>
  <si>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</si>
  <si>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</si>
  <si>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</si>
  <si>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</si>
  <si>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</si>
  <si>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</si>
  <si>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</si>
  <si>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</si>
  <si>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</si>
  <si>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</si>
  <si>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</si>
  <si>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</si>
  <si>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</si>
  <si>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</si>
  <si>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</si>
  <si>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</si>
  <si>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</si>
  <si>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</si>
  <si>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</si>
  <si>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</si>
  <si>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</si>
  <si>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</si>
  <si>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</si>
  <si>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</si>
  <si>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</si>
  <si>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</si>
  <si>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</si>
  <si>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</si>
  <si>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</si>
  <si>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</si>
  <si>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</si>
  <si>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</si>
  <si>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</si>
  <si>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</si>
  <si>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</si>
  <si>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</si>
  <si>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</si>
  <si>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</si>
  <si>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</si>
  <si>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</si>
  <si>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</si>
  <si>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</si>
  <si>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</si>
  <si>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</si>
  <si>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</si>
  <si>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</si>
  <si>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</si>
  <si>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</si>
  <si>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</si>
  <si>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</si>
  <si>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</si>
  <si>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</si>
  <si>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</si>
  <si>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</si>
  <si>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</si>
  <si>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</si>
  <si>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</si>
  <si>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</si>
  <si>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</si>
  <si>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</si>
  <si>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</si>
  <si>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</si>
  <si>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</si>
  <si>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</si>
  <si>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</si>
  <si>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</si>
  <si>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</si>
  <si>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</si>
  <si>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</si>
  <si>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</si>
  <si>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</si>
  <si>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</si>
  <si>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</si>
  <si>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</si>
  <si>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</si>
  <si>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</si>
  <si>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</si>
  <si>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</si>
  <si>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</si>
  <si>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</si>
  <si>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</si>
  <si>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</si>
  <si>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</si>
  <si>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</si>
  <si>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</si>
  <si>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</si>
  <si>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</si>
  <si>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</si>
  <si>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</si>
  <si>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</si>
  <si>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</si>
  <si>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</si>
  <si>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</si>
  <si>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</si>
  <si>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</si>
  <si>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</si>
  <si>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</si>
  <si>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</si>
  <si>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</si>
  <si>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</si>
  <si>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</si>
  <si>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</si>
  <si>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</si>
  <si>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</si>
  <si>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</si>
  <si>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</si>
  <si>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</si>
  <si>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</si>
  <si>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</si>
  <si>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</si>
  <si>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</si>
  <si>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</si>
  <si>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</si>
  <si>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</si>
  <si>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</si>
  <si>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</si>
  <si>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</si>
  <si>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</si>
  <si>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</si>
  <si>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</si>
  <si>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</si>
  <si>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</si>
  <si>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</si>
  <si>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</si>
  <si>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</si>
  <si>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</si>
  <si>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</si>
  <si>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</si>
  <si>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</si>
  <si>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</si>
  <si>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</si>
  <si>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</si>
  <si>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</si>
  <si>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</si>
  <si>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</si>
  <si>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</si>
  <si>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</si>
  <si>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</si>
  <si>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</si>
  <si>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</si>
  <si>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</si>
  <si>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</si>
  <si>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</si>
  <si>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</si>
  <si>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</si>
  <si>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</si>
  <si>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</si>
  <si>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</si>
  <si>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</si>
  <si>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</si>
  <si>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</si>
  <si>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</si>
  <si>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</si>
  <si>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</si>
  <si>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</si>
  <si>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</si>
  <si>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</si>
  <si>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</si>
  <si>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</si>
  <si>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</si>
  <si>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</si>
  <si>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</si>
  <si>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</si>
  <si>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</si>
  <si>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</si>
  <si>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</si>
  <si>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</si>
  <si>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</si>
  <si>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</si>
  <si>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</si>
  <si>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</si>
  <si>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</si>
  <si>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</si>
  <si>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</si>
  <si>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</si>
  <si>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</si>
  <si>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</si>
  <si>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</si>
  <si>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</si>
  <si>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</si>
  <si>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</si>
  <si>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</si>
  <si>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</si>
  <si>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</si>
  <si>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</si>
  <si>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</si>
  <si>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</si>
  <si>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</si>
  <si>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</si>
  <si>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</si>
  <si>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</si>
  <si>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</si>
  <si>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</si>
  <si>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</si>
  <si>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</si>
  <si>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</si>
  <si>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</si>
  <si>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</si>
  <si>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</si>
  <si>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</si>
  <si>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</si>
  <si>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</si>
  <si>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</si>
  <si>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</si>
  <si>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</si>
  <si>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</si>
  <si>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</si>
  <si>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</si>
  <si>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</si>
  <si>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</si>
  <si>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</si>
  <si>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</si>
  <si>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</si>
  <si>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</si>
  <si>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</si>
  <si>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</si>
  <si>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</si>
  <si>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</si>
  <si>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</si>
  <si>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</si>
  <si>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</si>
  <si>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</si>
  <si>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</si>
  <si>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</si>
  <si>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</si>
  <si>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</si>
  <si>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</si>
  <si>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</si>
  <si>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</si>
  <si>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</si>
  <si>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</si>
  <si>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</si>
  <si>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</si>
  <si>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</si>
  <si>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</si>
  <si>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</si>
  <si>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</si>
  <si>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</si>
  <si>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</si>
  <si>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</si>
  <si>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</si>
  <si>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</si>
  <si>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</si>
  <si>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</si>
  <si>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</si>
  <si>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</si>
  <si>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</si>
  <si>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</si>
  <si>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</si>
  <si>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</si>
  <si>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</si>
  <si>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</si>
  <si>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</si>
  <si>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</si>
  <si>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</si>
  <si>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</si>
  <si>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</si>
  <si>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</si>
  <si>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</si>
  <si>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</si>
  <si>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</si>
  <si>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</si>
  <si>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</si>
  <si>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</si>
  <si>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</si>
  <si>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</si>
  <si>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</si>
  <si>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</si>
  <si>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</si>
  <si>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</si>
  <si>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</si>
  <si>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</si>
  <si>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</si>
  <si>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</si>
  <si>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</si>
  <si>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</si>
  <si>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</si>
  <si>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</si>
  <si>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</si>
  <si>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</si>
  <si>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</si>
  <si>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</si>
  <si>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</si>
  <si>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</si>
  <si>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</si>
  <si>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</si>
  <si>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</si>
  <si>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</si>
  <si>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</si>
  <si>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</si>
  <si>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</si>
  <si>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</si>
  <si>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</si>
  <si>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</si>
  <si>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</si>
  <si>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</si>
  <si>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</si>
  <si>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</si>
  <si>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</si>
  <si>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</si>
  <si>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</si>
  <si>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</si>
  <si>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</si>
  <si>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</si>
  <si>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</si>
  <si>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</si>
  <si>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</si>
  <si>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</si>
  <si>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</si>
  <si>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</si>
  <si>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</si>
  <si>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</si>
  <si>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</si>
  <si>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</si>
  <si>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</si>
  <si>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</si>
  <si>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</si>
  <si>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</si>
  <si>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</si>
  <si>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</si>
  <si>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</si>
  <si>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</si>
  <si>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</si>
  <si>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</si>
  <si>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</si>
  <si>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</si>
  <si>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</si>
  <si>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</si>
  <si>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</si>
  <si>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</si>
  <si>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</si>
  <si>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</si>
  <si>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</si>
  <si>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</si>
  <si>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</si>
  <si>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</si>
  <si>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</si>
  <si>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</si>
  <si>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</si>
  <si>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</si>
  <si>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</si>
  <si>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</si>
  <si>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</si>
  <si>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</si>
  <si>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</si>
  <si>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</si>
  <si>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</si>
  <si>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</si>
  <si>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</si>
  <si>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</si>
  <si>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</si>
  <si>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</si>
  <si>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</si>
  <si>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</si>
  <si>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</si>
  <si>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</si>
  <si>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</si>
  <si>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</si>
  <si>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</si>
  <si>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</si>
  <si>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</si>
  <si>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</si>
  <si>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</si>
  <si>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</si>
  <si>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</si>
  <si>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</si>
  <si>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</si>
  <si>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</si>
  <si>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</si>
  <si>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</si>
  <si>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</si>
  <si>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</si>
  <si>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</si>
  <si>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</si>
  <si>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</si>
  <si>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</si>
  <si>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</si>
  <si>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</si>
  <si>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</si>
  <si>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</si>
  <si>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</si>
  <si>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</si>
  <si>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</si>
  <si>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</si>
  <si>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</si>
  <si>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</si>
  <si>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</si>
  <si>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</si>
  <si>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</si>
  <si>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</si>
  <si>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</si>
  <si>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</si>
  <si>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</si>
  <si>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</si>
  <si>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</si>
  <si>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</si>
  <si>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</si>
  <si>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</si>
  <si>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</si>
  <si>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</si>
  <si>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</si>
  <si>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</si>
  <si>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</si>
  <si>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</si>
  <si>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</si>
  <si>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</si>
  <si>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</si>
  <si>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</si>
  <si>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</si>
  <si>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</si>
  <si>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</si>
  <si>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</si>
  <si>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</si>
  <si>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</si>
  <si>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</si>
  <si>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</si>
  <si>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</si>
  <si>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</si>
  <si>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</si>
  <si>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</si>
  <si>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</si>
  <si>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</si>
  <si>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</si>
  <si>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</si>
  <si>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</si>
  <si>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</si>
  <si>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</si>
  <si>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</si>
  <si>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</si>
  <si>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</si>
  <si>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</si>
  <si>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</si>
  <si>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</si>
  <si>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</si>
  <si>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</si>
  <si>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</si>
  <si>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</si>
  <si>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</si>
  <si>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</si>
  <si>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</si>
  <si>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</si>
  <si>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</si>
  <si>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</si>
  <si>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</si>
  <si>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</si>
  <si>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</si>
  <si>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</si>
  <si>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</si>
  <si>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</si>
  <si>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</si>
  <si>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</si>
  <si>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</si>
  <si>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</si>
  <si>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</si>
  <si>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</si>
  <si>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</si>
  <si>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</si>
  <si>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</si>
  <si>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</si>
  <si>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</si>
  <si>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</si>
  <si>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</si>
  <si>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</si>
  <si>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</si>
  <si>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</si>
  <si>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</si>
  <si>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</si>
  <si>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</si>
  <si>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</si>
  <si>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</si>
  <si>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</si>
  <si>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</si>
  <si>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</si>
  <si>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</si>
  <si>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</si>
  <si>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</si>
  <si>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</si>
  <si>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</si>
  <si>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</si>
  <si>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</si>
  <si>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</si>
  <si>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</si>
  <si>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</si>
  <si>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</si>
  <si>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</si>
  <si>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</si>
  <si>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</si>
  <si>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</si>
  <si>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</si>
  <si>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</si>
  <si>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</si>
  <si>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</si>
  <si>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</si>
  <si>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</si>
  <si>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</si>
  <si>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</si>
  <si>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</si>
  <si>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</si>
  <si>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</si>
  <si>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</si>
  <si>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</si>
  <si>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</si>
  <si>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</si>
  <si>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</si>
  <si>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</si>
  <si>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</si>
  <si>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</si>
  <si>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</si>
  <si>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</si>
  <si>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</si>
  <si>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</si>
  <si>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</si>
  <si>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</si>
  <si>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</si>
  <si>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</si>
  <si>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</si>
  <si>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</si>
  <si>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</si>
  <si>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</si>
  <si>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</si>
  <si>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</si>
  <si>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</si>
  <si>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</si>
  <si>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</si>
  <si>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</si>
  <si>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</si>
  <si>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</si>
  <si>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</si>
  <si>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</si>
  <si>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</si>
  <si>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</si>
  <si>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</si>
  <si>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</si>
  <si>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</si>
  <si>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</si>
  <si>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</si>
  <si>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</si>
  <si>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</si>
  <si>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</si>
  <si>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</si>
  <si>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</si>
  <si>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</si>
  <si>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</si>
  <si>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</si>
  <si>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</si>
  <si>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</si>
  <si>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</si>
  <si>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</si>
  <si>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</si>
  <si>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</si>
  <si>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</si>
  <si>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</si>
  <si>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</si>
  <si>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</si>
  <si>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</si>
  <si>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</si>
  <si>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</si>
  <si>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</si>
  <si>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</si>
  <si>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</si>
  <si>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</si>
  <si>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</si>
  <si>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</si>
  <si>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</si>
  <si>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</si>
  <si>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</si>
  <si>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</si>
  <si>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</si>
  <si>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</si>
  <si>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</si>
  <si>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</si>
  <si>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</si>
  <si>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</si>
  <si>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</si>
  <si>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</si>
  <si>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</si>
  <si>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</si>
  <si>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</si>
  <si>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</si>
  <si>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</si>
  <si>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</si>
  <si>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</si>
  <si>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</si>
  <si>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</si>
  <si>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</si>
  <si>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</si>
  <si>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</si>
  <si>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</si>
  <si>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</si>
  <si>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</si>
  <si>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</si>
  <si>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</si>
  <si>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</si>
  <si>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</si>
  <si>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</si>
  <si>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</si>
  <si>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</si>
  <si>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</si>
  <si>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</si>
  <si>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</si>
  <si>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</si>
  <si>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</si>
  <si>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</si>
  <si>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</si>
  <si>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</si>
  <si>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</si>
  <si>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</si>
  <si>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</si>
  <si>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</si>
  <si>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</si>
  <si>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</si>
  <si>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</si>
  <si>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</si>
  <si>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</si>
  <si>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</si>
  <si>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</si>
  <si>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</si>
  <si>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</si>
  <si>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</si>
  <si>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</si>
  <si>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</si>
  <si>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</si>
  <si>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</si>
  <si>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</si>
  <si>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</si>
  <si>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</si>
  <si>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</si>
  <si>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</si>
  <si>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</si>
  <si>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</si>
  <si>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</si>
  <si>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</si>
  <si>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</si>
  <si>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</si>
  <si>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</si>
  <si>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</si>
  <si>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</si>
  <si>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</si>
  <si>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</si>
  <si>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</si>
  <si>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</si>
  <si>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</si>
  <si>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</si>
  <si>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</si>
  <si>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</si>
  <si>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</si>
  <si>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</si>
  <si>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</si>
  <si>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</si>
  <si>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</si>
  <si>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</si>
  <si>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</si>
  <si>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</si>
  <si>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</si>
  <si>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</si>
  <si>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</si>
  <si>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</si>
  <si>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</si>
  <si>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</si>
  <si>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</si>
  <si>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</si>
  <si>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</si>
  <si>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</si>
  <si>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</si>
  <si>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</si>
  <si>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</si>
  <si>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</si>
  <si>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</si>
  <si>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</si>
  <si>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</si>
  <si>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</si>
  <si>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</si>
  <si>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</si>
  <si>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</si>
  <si>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</si>
  <si>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</si>
  <si>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</si>
  <si>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</si>
  <si>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</si>
  <si>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</si>
  <si>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</si>
  <si>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</si>
  <si>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</si>
  <si>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</si>
  <si>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</si>
  <si>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</si>
  <si>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</si>
  <si>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</si>
  <si>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</si>
  <si>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</si>
  <si>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</si>
  <si>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</si>
  <si>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</si>
  <si>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</si>
  <si>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</si>
  <si>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</si>
  <si>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</si>
  <si>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</si>
  <si>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</si>
  <si>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</si>
  <si>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</si>
  <si>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</si>
  <si>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</si>
  <si>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</si>
  <si>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</si>
  <si>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</si>
  <si>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</si>
  <si>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</si>
  <si>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</si>
  <si>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</si>
  <si>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</si>
  <si>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</si>
  <si>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</si>
  <si>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</si>
  <si>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</si>
  <si>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</si>
  <si>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</si>
  <si>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</si>
  <si>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</si>
  <si>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</si>
  <si>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</si>
  <si>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</si>
  <si>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</si>
  <si>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</si>
  <si>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</si>
  <si>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</si>
  <si>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</si>
  <si>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</si>
  <si>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</si>
  <si>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</si>
  <si>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</si>
  <si>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</si>
  <si>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</si>
  <si>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</si>
  <si>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</si>
  <si>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</si>
  <si>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</si>
  <si>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</si>
  <si>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</si>
  <si>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</si>
  <si>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</si>
  <si>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</si>
  <si>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</si>
  <si>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</si>
  <si>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</si>
  <si>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</si>
  <si>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</si>
  <si>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</si>
  <si>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</si>
  <si>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</si>
  <si>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</si>
  <si>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</si>
  <si>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</si>
  <si>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</si>
  <si>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</si>
  <si>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</si>
  <si>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</si>
  <si>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</si>
  <si>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</si>
  <si>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</si>
  <si>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</si>
  <si>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</si>
  <si>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</si>
  <si>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</si>
  <si>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</si>
  <si>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</si>
  <si>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</si>
  <si>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</si>
  <si>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</si>
  <si>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</si>
  <si>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</si>
  <si>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</si>
  <si>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</si>
  <si>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</si>
  <si>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</si>
  <si>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</si>
  <si>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</si>
  <si>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</si>
  <si>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</si>
  <si>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</si>
  <si>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</si>
  <si>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</si>
  <si>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</si>
  <si>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</si>
  <si>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</si>
  <si>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</si>
  <si>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</si>
  <si>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</si>
  <si>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</si>
  <si>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</si>
  <si>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</si>
  <si>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</si>
  <si>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</si>
  <si>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</si>
  <si>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</si>
  <si>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</si>
  <si>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</si>
  <si>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</si>
  <si>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</si>
  <si>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</si>
  <si>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</si>
  <si>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</si>
  <si>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</si>
  <si>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</si>
  <si>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</si>
  <si>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</si>
  <si>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</si>
  <si>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</si>
  <si>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</si>
  <si>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</si>
  <si>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</si>
  <si>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</si>
  <si>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</si>
  <si>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</si>
  <si>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</si>
  <si>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</si>
  <si>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</si>
  <si>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</si>
  <si>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</si>
  <si>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</si>
  <si>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</si>
  <si>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</si>
  <si>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</si>
  <si>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</si>
  <si>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</si>
  <si>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</si>
  <si>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</si>
  <si>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</si>
  <si>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</si>
  <si>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</si>
  <si>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</si>
  <si>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</si>
  <si>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</si>
  <si>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</si>
  <si>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</si>
  <si>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</si>
  <si>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</si>
  <si>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</si>
  <si>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</si>
  <si>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</si>
  <si>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</si>
  <si>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</si>
  <si>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</si>
  <si>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</si>
  <si>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</si>
  <si>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</si>
  <si>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</si>
  <si>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</si>
  <si>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</si>
  <si>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</si>
  <si>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</si>
  <si>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</si>
  <si>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</si>
  <si>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</si>
  <si>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</si>
  <si>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</si>
  <si>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</si>
  <si>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</si>
  <si>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</si>
  <si>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</si>
  <si>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</si>
  <si>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</si>
  <si>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</si>
  <si>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</si>
  <si>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</si>
  <si>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</si>
  <si>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</si>
  <si>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</si>
  <si>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</si>
  <si>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</si>
  <si>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</si>
  <si>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</si>
  <si>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</si>
  <si>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</si>
  <si>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</si>
  <si>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</si>
  <si>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</si>
  <si>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</si>
  <si>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</si>
  <si>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</si>
  <si>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</si>
  <si>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</si>
  <si>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</si>
  <si>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</si>
  <si>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</si>
  <si>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</si>
  <si>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</si>
  <si>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</si>
  <si>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</si>
  <si>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</si>
  <si>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</si>
  <si>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</si>
  <si>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</si>
  <si>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</si>
  <si>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</si>
  <si>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</si>
  <si>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</si>
  <si>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</si>
  <si>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</si>
  <si>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</si>
  <si>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</si>
  <si>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</si>
  <si>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</si>
  <si>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</si>
  <si>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</si>
  <si>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</si>
  <si>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</si>
  <si>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</si>
  <si>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</si>
  <si>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</si>
  <si>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</si>
  <si>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</si>
  <si>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</si>
  <si>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</si>
  <si>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</si>
  <si>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</si>
  <si>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</si>
  <si>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</si>
  <si>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</si>
  <si>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</si>
  <si>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</si>
  <si>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</si>
  <si>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</si>
  <si>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</si>
  <si>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</si>
  <si>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</si>
  <si>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</si>
  <si>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</si>
  <si>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</si>
  <si>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</si>
  <si>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</si>
  <si>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</si>
  <si>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</si>
  <si>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</si>
  <si>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</si>
  <si>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</si>
  <si>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</si>
  <si>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</si>
  <si>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</si>
  <si>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</si>
  <si>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</si>
  <si>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</si>
  <si>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</si>
  <si>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</si>
  <si>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</si>
  <si>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</si>
  <si>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</si>
  <si>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</si>
  <si>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</si>
  <si>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</si>
  <si>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</si>
  <si>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</si>
  <si>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</si>
  <si>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</si>
  <si>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</si>
  <si>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</si>
  <si>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</si>
  <si>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</si>
  <si>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</si>
  <si>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</si>
  <si>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</si>
  <si>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</si>
  <si>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</si>
  <si>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</si>
  <si>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</si>
  <si>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</si>
  <si>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</si>
  <si>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</si>
  <si>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</si>
  <si>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</si>
  <si>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</si>
  <si>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</si>
  <si>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</si>
  <si>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</si>
  <si>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</si>
  <si>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</si>
  <si>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</si>
  <si>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</si>
  <si>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</si>
  <si>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</si>
  <si>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</si>
  <si>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</si>
  <si>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</si>
  <si>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</si>
  <si>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</si>
  <si>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</si>
  <si>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</si>
  <si>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</si>
  <si>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</si>
  <si>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</si>
  <si>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</si>
  <si>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</si>
  <si>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</si>
  <si>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</si>
  <si>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</si>
  <si>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</si>
  <si>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</si>
  <si>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</si>
  <si>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</si>
  <si>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</si>
  <si>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</si>
  <si>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</si>
  <si>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</si>
  <si>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</si>
  <si>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</si>
  <si>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</si>
  <si>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</si>
  <si>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</si>
  <si>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</si>
  <si>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</si>
  <si>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</si>
  <si>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</si>
  <si>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</si>
  <si>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</si>
  <si>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</si>
  <si>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</si>
  <si>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</si>
  <si>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</si>
  <si>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</si>
  <si>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</si>
  <si>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</si>
  <si>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</si>
  <si>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</si>
  <si>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</si>
  <si>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</si>
  <si>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</si>
  <si>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</si>
  <si>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</si>
  <si>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</si>
  <si>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</si>
  <si>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</si>
  <si>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</si>
  <si>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</si>
  <si>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</si>
  <si>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</si>
  <si>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</si>
  <si>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</si>
  <si>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</si>
  <si>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</si>
  <si>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</si>
  <si>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</si>
  <si>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</si>
  <si>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</si>
  <si>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</si>
  <si>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</si>
  <si>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</si>
  <si>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</si>
  <si>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</si>
  <si>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</si>
  <si>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</si>
  <si>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</si>
  <si>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</si>
  <si>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</si>
  <si>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</si>
  <si>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</si>
  <si>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</si>
  <si>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</si>
  <si>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</si>
  <si>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</si>
  <si>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</si>
  <si>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</si>
  <si>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</si>
  <si>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</si>
  <si>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</si>
  <si>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</si>
  <si>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</si>
  <si>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</si>
  <si>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</si>
  <si>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</si>
  <si>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</si>
  <si>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</si>
  <si>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</si>
  <si>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</si>
  <si>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</si>
  <si>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</si>
  <si>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</si>
  <si>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</si>
  <si>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</si>
  <si>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</si>
  <si>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</si>
  <si>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</si>
  <si>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</si>
  <si>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</si>
  <si>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</si>
  <si>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</si>
  <si>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</si>
  <si>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</si>
  <si>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</si>
  <si>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</si>
  <si>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</si>
  <si>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</si>
  <si>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</si>
  <si>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</si>
  <si>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</si>
  <si>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</si>
  <si>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</si>
  <si>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</si>
  <si>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</si>
  <si>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</si>
  <si>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</si>
  <si>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</si>
  <si>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</si>
  <si>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</si>
  <si>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</si>
  <si>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</si>
  <si>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</si>
  <si>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</si>
  <si>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</si>
  <si>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</si>
  <si>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</si>
  <si>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</si>
  <si>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</si>
  <si>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</si>
  <si>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</si>
  <si>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</si>
  <si>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</si>
  <si>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</si>
  <si>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</si>
  <si>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</si>
  <si>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</si>
  <si>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</si>
  <si>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</si>
  <si>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</si>
  <si>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</si>
  <si>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</si>
  <si>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</si>
  <si>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</si>
  <si>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</si>
  <si>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</si>
  <si>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</si>
  <si>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</si>
  <si>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</si>
  <si>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</si>
  <si>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</si>
  <si>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</si>
  <si>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</si>
  <si>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</si>
  <si>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</si>
  <si>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</si>
  <si>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</si>
  <si>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</si>
  <si>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</si>
  <si>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</si>
  <si>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</si>
  <si>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</si>
  <si>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</si>
  <si>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</si>
  <si>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</si>
  <si>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</si>
  <si>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</si>
  <si>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</si>
  <si>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</si>
  <si>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</si>
  <si>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</si>
  <si>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</si>
  <si>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</si>
  <si>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</si>
  <si>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</si>
  <si>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</si>
  <si>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</si>
  <si>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</si>
  <si>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</si>
  <si>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</si>
  <si>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</si>
  <si>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</si>
  <si>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</si>
  <si>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</si>
  <si>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</si>
  <si>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</si>
  <si>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</si>
  <si>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</si>
  <si>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</si>
  <si>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</si>
  <si>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</si>
  <si>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</si>
  <si>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</si>
  <si>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</si>
  <si>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</si>
  <si>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</si>
  <si>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</si>
  <si>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</si>
  <si>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</si>
  <si>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</si>
  <si>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</si>
  <si>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</si>
  <si>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</si>
  <si>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</si>
  <si>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</si>
  <si>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</si>
  <si>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</si>
  <si>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</si>
  <si>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</si>
  <si>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</si>
  <si>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</si>
  <si>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</si>
  <si>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</si>
  <si>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</si>
  <si>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</si>
  <si>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</si>
  <si>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</si>
  <si>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</si>
  <si>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</si>
  <si>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</si>
  <si>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</si>
  <si>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</si>
  <si>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</si>
  <si>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</si>
  <si>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</si>
  <si>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</si>
  <si>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</si>
  <si>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</si>
  <si>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</si>
  <si>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</si>
  <si>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</si>
  <si>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</si>
  <si>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</si>
  <si>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</si>
  <si>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</si>
  <si>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</si>
  <si>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</si>
  <si>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</si>
  <si>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</si>
  <si>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</si>
  <si>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</si>
  <si>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</si>
  <si>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</si>
  <si>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</si>
  <si>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</si>
  <si>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</si>
  <si>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</si>
  <si>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</si>
  <si>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</si>
  <si>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</si>
  <si>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</si>
  <si>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</si>
  <si>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</si>
  <si>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</si>
  <si>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</si>
  <si>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</si>
  <si>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</si>
  <si>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</si>
  <si>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</si>
  <si>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</si>
  <si>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</si>
  <si>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</si>
  <si>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</si>
  <si>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</si>
  <si>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</si>
  <si>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</si>
  <si>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</si>
  <si>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</si>
  <si>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</si>
  <si>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</si>
  <si>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</si>
  <si>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</si>
  <si>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</si>
  <si>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</si>
  <si>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</si>
  <si>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</si>
  <si>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</si>
  <si>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</si>
  <si>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</si>
  <si>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</si>
  <si>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</si>
  <si>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</si>
  <si>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</si>
  <si>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</si>
  <si>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</si>
  <si>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</si>
  <si>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</si>
  <si>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</si>
  <si>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</si>
  <si>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</si>
  <si>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</si>
  <si>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</si>
  <si>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</si>
  <si>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</si>
  <si>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</si>
  <si>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</si>
  <si>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</si>
  <si>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</si>
  <si>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</si>
  <si>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</si>
  <si>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</si>
  <si>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</si>
  <si>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</si>
  <si>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</si>
  <si>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</si>
  <si>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</si>
  <si>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</si>
  <si>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</si>
  <si>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</si>
  <si>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</si>
  <si>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</si>
  <si>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</si>
  <si>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</si>
  <si>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</si>
  <si>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</si>
  <si>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</si>
  <si>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</si>
  <si>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</si>
  <si>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</si>
  <si>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</si>
  <si>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</si>
  <si>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</si>
  <si>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</si>
  <si>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</si>
  <si>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</si>
  <si>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</si>
  <si>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</si>
  <si>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</si>
  <si>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</si>
  <si>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</si>
  <si>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</si>
  <si>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</si>
  <si>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</si>
  <si>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</si>
  <si>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</si>
  <si>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</si>
  <si>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</si>
  <si>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</si>
  <si>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</si>
  <si>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</si>
  <si>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</si>
  <si>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</si>
  <si>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</si>
  <si>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</si>
  <si>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</si>
  <si>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</si>
  <si>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</si>
  <si>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</si>
  <si>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</si>
  <si>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</si>
  <si>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</si>
  <si>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</si>
  <si>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</si>
  <si>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</si>
  <si>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</si>
  <si>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</si>
  <si>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</si>
  <si>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</si>
  <si>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</si>
  <si>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</si>
  <si>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</si>
  <si>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</si>
  <si>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</si>
  <si>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</si>
  <si>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</si>
  <si>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</si>
  <si>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</si>
  <si>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</si>
  <si>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</si>
  <si>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</si>
  <si>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</si>
  <si>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</si>
  <si>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</si>
  <si>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</si>
  <si>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</si>
  <si>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</si>
  <si>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</si>
  <si>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</si>
  <si>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</si>
  <si>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</si>
  <si>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</si>
  <si>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</si>
  <si>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</si>
  <si>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</si>
  <si>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</si>
  <si>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</si>
  <si>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</si>
  <si>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</si>
  <si>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</si>
  <si>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</si>
  <si>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</si>
  <si>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</si>
  <si>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</si>
  <si>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</si>
  <si>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</si>
  <si>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</si>
  <si>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</si>
  <si>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</si>
  <si>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</si>
  <si>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</si>
  <si>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</si>
  <si>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</si>
  <si>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</si>
  <si>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</si>
  <si>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</si>
  <si>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</si>
  <si>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</si>
  <si>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</si>
  <si>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</si>
  <si>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</si>
  <si>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</si>
  <si>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</si>
  <si>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</si>
  <si>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</si>
  <si>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</si>
  <si>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</si>
  <si>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</si>
  <si>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</si>
  <si>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</si>
  <si>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</si>
  <si>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</si>
  <si>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</si>
  <si>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</si>
  <si>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</si>
  <si>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</si>
  <si>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</si>
  <si>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</si>
  <si>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</si>
  <si>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</si>
  <si>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</si>
  <si>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</si>
  <si>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</si>
  <si>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</si>
  <si>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</si>
  <si>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</si>
  <si>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</si>
  <si>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</si>
  <si>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</si>
  <si>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</si>
  <si>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</si>
  <si>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</si>
  <si>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</si>
  <si>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</si>
  <si>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</si>
  <si>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</si>
  <si>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</si>
  <si>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</si>
  <si>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</si>
  <si>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</si>
  <si>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</si>
  <si>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</si>
  <si>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</si>
  <si>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</si>
  <si>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</si>
  <si>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</si>
  <si>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</si>
  <si>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</si>
  <si>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</si>
  <si>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</si>
  <si>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</si>
  <si>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</si>
  <si>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</si>
  <si>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</si>
  <si>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</si>
  <si>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</si>
  <si>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</si>
  <si>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</si>
  <si>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</si>
  <si>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</si>
  <si>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</si>
  <si>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</si>
  <si>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</si>
  <si>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</si>
  <si>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</si>
  <si>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</si>
  <si>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</si>
  <si>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</si>
  <si>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</si>
  <si>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</si>
  <si>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</si>
  <si>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</si>
  <si>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</si>
  <si>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</si>
  <si>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</si>
  <si>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</si>
  <si>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</si>
  <si>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</si>
  <si>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</si>
  <si>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</si>
  <si>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</si>
  <si>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</si>
  <si>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</si>
  <si>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</si>
  <si>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</si>
  <si>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</si>
  <si>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</si>
  <si>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</si>
  <si>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</si>
  <si>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</si>
  <si>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</si>
  <si>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</si>
  <si>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</si>
  <si>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</si>
  <si>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</si>
  <si>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</si>
  <si>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</si>
  <si>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</si>
  <si>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</si>
  <si>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</si>
  <si>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</si>
  <si>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</si>
  <si>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</si>
  <si>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</si>
  <si>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</si>
  <si>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</si>
  <si>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</si>
  <si>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</si>
  <si>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</si>
  <si>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</si>
  <si>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</si>
  <si>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</si>
  <si>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</si>
  <si>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</si>
  <si>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</si>
  <si>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</si>
  <si>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</si>
  <si>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</si>
  <si>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</si>
  <si>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</si>
  <si>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</si>
  <si>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</si>
  <si>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</si>
  <si>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</si>
  <si>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</si>
  <si>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</si>
  <si>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</si>
  <si>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</si>
  <si>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</si>
  <si>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</si>
  <si>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</si>
  <si>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</si>
  <si>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</si>
  <si>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</si>
  <si>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</si>
  <si>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</si>
  <si>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</si>
  <si>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</si>
  <si>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</si>
  <si>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</si>
  <si>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</si>
  <si>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</si>
  <si>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</si>
  <si>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</si>
  <si>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</si>
  <si>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</si>
  <si>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</si>
  <si>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</si>
  <si>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</si>
  <si>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</si>
  <si>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</si>
  <si>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</si>
  <si>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</si>
  <si>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</si>
  <si>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</si>
  <si>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</si>
  <si>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</si>
  <si>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</si>
  <si>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</si>
  <si>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</si>
  <si>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</si>
  <si>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</si>
  <si>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</si>
  <si>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</si>
  <si>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</si>
  <si>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</si>
  <si>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</si>
  <si>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</si>
  <si>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</si>
  <si>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</si>
  <si>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</si>
  <si>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</si>
  <si>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</si>
  <si>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</si>
  <si>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</si>
  <si>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</si>
  <si>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</si>
  <si>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</si>
  <si>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</si>
  <si>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</si>
  <si>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</si>
  <si>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</si>
  <si>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</si>
  <si>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</si>
  <si>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</si>
  <si>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</si>
  <si>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</si>
  <si>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</si>
  <si>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</si>
  <si>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</si>
  <si>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</si>
  <si>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</si>
  <si>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</si>
  <si>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</si>
  <si>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</si>
  <si>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</si>
  <si>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</si>
  <si>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</si>
  <si>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</si>
  <si>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</si>
  <si>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</si>
  <si>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</si>
  <si>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</si>
  <si>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</si>
  <si>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</si>
  <si>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</si>
  <si>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</si>
  <si>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</si>
  <si>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</si>
  <si>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</si>
  <si>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</si>
  <si>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</si>
  <si>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</si>
  <si>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</si>
  <si>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</si>
  <si>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</si>
  <si>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</si>
  <si>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</si>
  <si>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</si>
  <si>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</si>
  <si>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</si>
  <si>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</si>
  <si>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</si>
  <si>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</si>
  <si>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</si>
  <si>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</si>
  <si>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</si>
  <si>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</si>
  <si>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</si>
  <si>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</si>
  <si>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</si>
  <si>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</si>
  <si>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</si>
  <si>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</si>
  <si>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</si>
  <si>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</si>
  <si>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</si>
  <si>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</si>
  <si>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</si>
  <si>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</si>
  <si>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</si>
  <si>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</si>
  <si>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</si>
  <si>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</si>
  <si>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</si>
  <si>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</si>
  <si>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</si>
  <si>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</si>
  <si>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</si>
  <si>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</si>
  <si>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</si>
  <si>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</si>
  <si>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</si>
  <si>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</si>
  <si>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</si>
  <si>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</si>
  <si>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</si>
  <si>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</si>
  <si>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</si>
  <si>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</si>
  <si>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</si>
  <si>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</si>
  <si>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</si>
  <si>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</si>
  <si>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</si>
  <si>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</si>
  <si>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</si>
  <si>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</si>
  <si>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</si>
  <si>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</si>
  <si>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</si>
  <si>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</si>
  <si>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</si>
  <si>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</si>
  <si>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</si>
  <si>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</si>
  <si>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</si>
  <si>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</si>
  <si>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</si>
  <si>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</si>
  <si>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</si>
  <si>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</si>
  <si>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</si>
  <si>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</si>
  <si>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</si>
  <si>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</si>
  <si>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</si>
  <si>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</si>
  <si>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</si>
  <si>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</si>
  <si>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</si>
  <si>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</si>
  <si>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</si>
  <si>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</si>
  <si>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</si>
  <si>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</si>
  <si>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</si>
  <si>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</si>
  <si>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</si>
  <si>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</si>
  <si>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</si>
  <si>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</si>
  <si>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</si>
  <si>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</si>
  <si>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</si>
  <si>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</si>
  <si>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</si>
  <si>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</si>
  <si>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</si>
  <si>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</si>
  <si>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</si>
  <si>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</si>
  <si>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</si>
  <si>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</si>
  <si>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</si>
  <si>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</si>
  <si>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</si>
  <si>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</si>
  <si>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</si>
  <si>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</si>
  <si>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</si>
  <si>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</si>
  <si>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</si>
  <si>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</si>
  <si>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</si>
  <si>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</si>
  <si>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</si>
  <si>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</si>
  <si>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</si>
  <si>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</si>
  <si>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</si>
  <si>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</si>
  <si>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</si>
  <si>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</si>
  <si>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</si>
  <si>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</si>
  <si>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</si>
  <si>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</si>
  <si>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</si>
  <si>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</si>
  <si>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</si>
  <si>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</si>
  <si>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</si>
  <si>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</si>
  <si>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</si>
  <si>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</si>
  <si>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</si>
  <si>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</si>
  <si>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</si>
  <si>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</si>
  <si>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</si>
  <si>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</si>
  <si>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</si>
  <si>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</si>
  <si>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</si>
  <si>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</si>
  <si>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</si>
  <si>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</si>
  <si>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</si>
  <si>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</si>
  <si>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</si>
  <si>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</si>
  <si>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</si>
  <si>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</si>
  <si>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</si>
  <si>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</si>
  <si>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</si>
  <si>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</si>
  <si>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</si>
  <si>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</si>
  <si>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</si>
  <si>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</si>
  <si>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</si>
  <si>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</si>
  <si>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</si>
  <si>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</si>
  <si>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</si>
  <si>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</si>
  <si>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</si>
  <si>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</si>
  <si>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</si>
  <si>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</si>
  <si>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</si>
  <si>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</si>
  <si>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</si>
  <si>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</si>
  <si>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</si>
  <si>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</si>
  <si>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</si>
  <si>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</si>
  <si>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</si>
  <si>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</si>
  <si>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</si>
  <si>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</si>
  <si>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</si>
  <si>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</si>
  <si>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</si>
  <si>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</si>
  <si>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</si>
  <si>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</si>
  <si>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</si>
  <si>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</si>
  <si>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</si>
  <si>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</si>
  <si>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</si>
  <si>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</si>
  <si>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</si>
  <si>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</si>
  <si>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</si>
  <si>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</si>
  <si>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</si>
  <si>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</si>
  <si>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</si>
  <si>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</si>
  <si>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</si>
  <si>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</si>
  <si>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</si>
  <si>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</si>
  <si>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</si>
  <si>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</si>
  <si>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</si>
  <si>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</si>
  <si>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</si>
  <si>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</si>
  <si>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</si>
  <si>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</si>
  <si>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</si>
  <si>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</si>
  <si>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</si>
  <si>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</si>
  <si>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</si>
  <si>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</si>
  <si>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</si>
  <si>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</si>
  <si>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</si>
  <si>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</si>
  <si>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</si>
  <si>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</si>
  <si>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</si>
  <si>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</si>
  <si>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</si>
  <si>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</si>
  <si>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</si>
  <si>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</si>
  <si>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</si>
  <si>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</si>
  <si>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</si>
  <si>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</si>
  <si>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</si>
  <si>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</si>
  <si>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</si>
  <si>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</si>
  <si>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</si>
  <si>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</si>
  <si>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</si>
  <si>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</si>
  <si>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</si>
  <si>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</si>
  <si>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</si>
  <si>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</si>
  <si>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</si>
  <si>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</si>
  <si>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</si>
  <si>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</si>
  <si>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</si>
  <si>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</si>
  <si>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</si>
  <si>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</si>
  <si>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</si>
  <si>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</si>
  <si>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</si>
  <si>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</si>
  <si>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</si>
  <si>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</si>
  <si>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</si>
  <si>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</si>
  <si>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</si>
  <si>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</si>
  <si>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</si>
  <si>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</si>
  <si>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</si>
  <si>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</si>
  <si>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</si>
  <si>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</si>
  <si>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</si>
  <si>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</si>
  <si>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</si>
  <si>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</si>
  <si>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</si>
  <si>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</si>
  <si>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</si>
  <si>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</si>
  <si>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</si>
  <si>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</si>
  <si>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</si>
  <si>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</si>
  <si>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</si>
  <si>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</si>
  <si>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</si>
  <si>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</si>
  <si>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</si>
  <si>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</si>
  <si>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</si>
  <si>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</si>
  <si>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</si>
  <si>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</si>
  <si>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</si>
  <si>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</si>
  <si>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</si>
  <si>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</si>
  <si>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</si>
  <si>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</si>
  <si>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</si>
  <si>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</si>
  <si>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</si>
  <si>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</si>
  <si>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</si>
  <si>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</si>
  <si>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</si>
  <si>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</si>
  <si>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</si>
  <si>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</si>
  <si>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</si>
  <si>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</si>
  <si>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</si>
  <si>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</si>
  <si>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</si>
  <si>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</si>
  <si>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</si>
  <si>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</si>
  <si>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</si>
  <si>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</si>
  <si>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</si>
  <si>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</si>
  <si>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</si>
  <si>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</si>
  <si>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</si>
  <si>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</si>
  <si>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</si>
  <si>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</si>
  <si>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</si>
  <si>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</si>
  <si>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</si>
  <si>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</si>
  <si>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</si>
  <si>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</si>
  <si>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</si>
  <si>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</si>
  <si>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</si>
  <si>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</si>
  <si>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</si>
  <si>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</si>
  <si>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</si>
  <si>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</si>
  <si>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</si>
  <si>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</si>
  <si>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</si>
  <si>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</si>
  <si>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</si>
  <si>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</si>
  <si>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</si>
  <si>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</si>
  <si>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</si>
  <si>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</si>
  <si>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</si>
  <si>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</si>
  <si>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</si>
  <si>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</si>
  <si>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</si>
  <si>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</si>
  <si>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</si>
  <si>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</si>
  <si>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</si>
  <si>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</si>
  <si>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</si>
  <si>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</si>
  <si>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</si>
  <si>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</si>
  <si>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</si>
  <si>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</si>
  <si>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</si>
  <si>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</si>
  <si>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</si>
  <si>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</si>
  <si>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</si>
  <si>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</si>
  <si>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</si>
  <si>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</si>
  <si>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</si>
  <si>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</si>
  <si>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</si>
  <si>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</si>
  <si>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</si>
  <si>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</si>
  <si>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</si>
  <si>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</si>
  <si>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</si>
  <si>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</si>
  <si>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</si>
  <si>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</si>
  <si>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</si>
  <si>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</si>
  <si>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</si>
  <si>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</si>
  <si>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</si>
  <si>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</si>
  <si>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</si>
  <si>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</si>
  <si>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</si>
  <si>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</si>
  <si>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</si>
  <si>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</si>
  <si>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</si>
  <si>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</si>
  <si>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</si>
  <si>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</si>
  <si>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</si>
  <si>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</si>
  <si>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</si>
  <si>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</si>
  <si>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</si>
  <si>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</si>
  <si>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</si>
  <si>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</si>
  <si>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</si>
  <si>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</si>
  <si>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</si>
  <si>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</si>
  <si>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</si>
  <si>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</si>
  <si>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</si>
  <si>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</si>
  <si>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</si>
  <si>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</si>
  <si>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</si>
  <si>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</si>
  <si>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</si>
  <si>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</si>
  <si>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</si>
  <si>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</si>
  <si>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</si>
  <si>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</si>
  <si>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</si>
  <si>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</si>
  <si>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</si>
  <si>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</si>
  <si>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</si>
  <si>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</si>
  <si>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</si>
  <si>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</si>
  <si>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</si>
  <si>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</si>
  <si>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</si>
  <si>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</si>
  <si>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</si>
  <si>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</si>
  <si>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</si>
  <si>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</si>
  <si>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</si>
  <si>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</si>
  <si>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</si>
  <si>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</si>
  <si>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</si>
  <si>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</si>
  <si>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</si>
  <si>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</si>
  <si>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</si>
  <si>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</si>
  <si>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</si>
  <si>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</si>
  <si>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</si>
  <si>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</si>
  <si>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</si>
  <si>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</si>
  <si>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</si>
  <si>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</si>
  <si>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</si>
  <si>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</si>
  <si>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</si>
  <si>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</si>
  <si>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</si>
  <si>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</si>
  <si>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</si>
  <si>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</si>
  <si>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</si>
  <si>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</si>
  <si>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</si>
  <si>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</si>
  <si>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</si>
  <si>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</si>
  <si>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</si>
  <si>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</si>
  <si>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</si>
  <si>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</si>
  <si>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</si>
  <si>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</si>
  <si>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</si>
  <si>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</si>
  <si>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</si>
  <si>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</si>
  <si>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</si>
  <si>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</si>
  <si>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</si>
  <si>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</si>
  <si>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</si>
  <si>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</si>
  <si>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</si>
  <si>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</si>
  <si>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</si>
  <si>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</si>
  <si>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</si>
  <si>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</si>
  <si>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</si>
  <si>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</si>
  <si>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</si>
  <si>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</si>
  <si>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</si>
  <si>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</si>
  <si>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</si>
  <si>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</si>
  <si>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</si>
  <si>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</si>
  <si>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</si>
  <si>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</si>
  <si>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</si>
  <si>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</si>
  <si>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</si>
  <si>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</si>
  <si>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</si>
  <si>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</si>
  <si>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</si>
  <si>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</si>
  <si>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</si>
  <si>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</si>
  <si>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</si>
  <si>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</si>
  <si>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</si>
  <si>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</si>
  <si>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</si>
  <si>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</si>
  <si>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</si>
  <si>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</si>
  <si>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</si>
  <si>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</si>
  <si>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</si>
  <si>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</si>
  <si>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</si>
  <si>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</si>
  <si>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</si>
  <si>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</si>
  <si>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</si>
  <si>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</si>
  <si>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</si>
  <si>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</si>
  <si>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</si>
  <si>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</si>
  <si>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</si>
  <si>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</si>
  <si>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</si>
  <si>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</si>
  <si>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</si>
  <si>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</si>
  <si>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</si>
  <si>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</si>
  <si>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</si>
  <si>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</si>
  <si>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</si>
  <si>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</si>
  <si>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</si>
  <si>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</si>
  <si>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</si>
  <si>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</si>
  <si>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</si>
  <si>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</si>
  <si>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</si>
  <si>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</si>
  <si>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</si>
  <si>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</si>
  <si>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</si>
  <si>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</si>
  <si>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</si>
  <si>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</si>
  <si>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</si>
  <si>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</si>
  <si>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</si>
  <si>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</si>
  <si>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</si>
  <si>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</si>
  <si>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</si>
  <si>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</si>
  <si>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</si>
  <si>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</si>
  <si>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</si>
  <si>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</si>
  <si>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</si>
  <si>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</si>
  <si>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</si>
  <si>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</si>
  <si>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</si>
  <si>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</si>
  <si>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</si>
  <si>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</si>
  <si>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</si>
  <si>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</si>
  <si>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</si>
  <si>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</si>
  <si>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</si>
  <si>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</si>
  <si>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</si>
  <si>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</si>
  <si>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</si>
  <si>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</si>
  <si>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</si>
  <si>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</si>
  <si>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</si>
  <si>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</si>
  <si>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</si>
  <si>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</si>
  <si>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</si>
  <si>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</si>
  <si>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</si>
  <si>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</si>
  <si>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</si>
  <si>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</si>
  <si>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</si>
  <si>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</si>
  <si>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</si>
  <si>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</si>
  <si>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</si>
  <si>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</si>
  <si>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</si>
  <si>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</si>
  <si>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</si>
  <si>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</si>
  <si>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</si>
  <si>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</si>
  <si>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</si>
  <si>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</si>
  <si>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</si>
  <si>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</si>
  <si>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</si>
  <si>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</si>
  <si>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</si>
  <si>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</si>
  <si>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</si>
  <si>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</si>
  <si>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</si>
  <si>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</si>
  <si>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</si>
  <si>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</si>
  <si>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</si>
  <si>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</si>
  <si>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</si>
  <si>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</si>
  <si>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</si>
  <si>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</si>
  <si>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</si>
  <si>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</si>
  <si>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</si>
  <si>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</si>
  <si>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</si>
  <si>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</si>
  <si>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</si>
  <si>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</si>
  <si>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</si>
  <si>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</si>
  <si>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</si>
  <si>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</si>
  <si>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</si>
  <si>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</si>
  <si>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</si>
  <si>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</si>
  <si>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</si>
  <si>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</si>
  <si>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</si>
  <si>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</si>
  <si>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</si>
  <si>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</si>
  <si>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</si>
  <si>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</si>
  <si>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</si>
  <si>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</si>
  <si>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</si>
  <si>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</si>
  <si>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</si>
  <si>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</si>
  <si>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</si>
  <si>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</si>
  <si>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</si>
  <si>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</si>
  <si>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</si>
  <si>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</si>
  <si>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</si>
  <si>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</si>
  <si>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</si>
  <si>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</si>
  <si>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</si>
  <si>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</si>
  <si>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</si>
  <si>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</si>
  <si>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</si>
  <si>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</si>
  <si>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</si>
  <si>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</si>
  <si>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</si>
  <si>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</si>
  <si>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</si>
  <si>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</si>
  <si>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</si>
  <si>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</si>
  <si>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</si>
  <si>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</si>
  <si>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</si>
  <si>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</si>
  <si>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</si>
  <si>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</si>
  <si>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</si>
  <si>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</si>
  <si>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</si>
  <si>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</si>
  <si>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</si>
  <si>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</si>
  <si>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</si>
  <si>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</si>
  <si>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</si>
  <si>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</si>
  <si>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</si>
  <si>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</si>
  <si>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</si>
  <si>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</si>
  <si>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</si>
  <si>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</si>
  <si>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</si>
  <si>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</si>
  <si>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</si>
  <si>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</si>
  <si>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</si>
  <si>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</si>
  <si>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</si>
  <si>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</si>
  <si>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</si>
  <si>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</si>
  <si>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</si>
  <si>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</si>
  <si>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</si>
  <si>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</si>
  <si>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</si>
  <si>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</si>
  <si>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</si>
  <si>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</si>
  <si>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</si>
  <si>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</si>
  <si>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</si>
  <si>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</si>
  <si>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</si>
  <si>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</si>
  <si>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</si>
  <si>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</si>
  <si>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</si>
  <si>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</si>
  <si>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</si>
  <si>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</si>
  <si>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</si>
  <si>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</si>
  <si>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</si>
  <si>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</si>
  <si>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</si>
  <si>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</si>
  <si>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</si>
  <si>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</si>
  <si>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</si>
  <si>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</si>
  <si>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</si>
  <si>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</si>
  <si>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</si>
  <si>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</si>
  <si>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</si>
  <si>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</si>
  <si>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</si>
  <si>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</si>
  <si>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</si>
  <si>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</si>
  <si>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</si>
  <si>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</si>
  <si>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</si>
  <si>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</si>
  <si>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</si>
  <si>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</si>
  <si>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</si>
  <si>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</si>
  <si>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</si>
  <si>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</si>
  <si>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</si>
  <si>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</si>
  <si>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</si>
  <si>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</si>
  <si>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</si>
  <si>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</si>
  <si>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</si>
  <si>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</si>
  <si>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</si>
  <si>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</si>
  <si>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</si>
  <si>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</si>
  <si>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</si>
  <si>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</si>
  <si>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</si>
  <si>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</si>
  <si>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</si>
  <si>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</si>
  <si>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</si>
  <si>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</si>
  <si>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</si>
  <si>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</si>
  <si>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</si>
  <si>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</si>
  <si>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</si>
  <si>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</si>
  <si>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</si>
  <si>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</si>
  <si>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</si>
  <si>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</si>
  <si>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</si>
  <si>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</si>
  <si>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</si>
  <si>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</si>
  <si>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</si>
  <si>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</si>
  <si>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</si>
  <si>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</si>
  <si>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</si>
  <si>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</si>
  <si>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</si>
  <si>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</si>
  <si>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</si>
  <si>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</si>
  <si>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</si>
  <si>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</si>
  <si>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</si>
  <si>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</si>
  <si>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</si>
  <si>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</si>
  <si>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</si>
  <si>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</si>
  <si>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</si>
  <si>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</si>
  <si>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</si>
  <si>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</si>
  <si>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</si>
  <si>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</si>
  <si>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</si>
  <si>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</si>
  <si>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</si>
  <si>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</si>
  <si>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</si>
  <si>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</si>
  <si>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</si>
  <si>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</si>
  <si>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</si>
  <si>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</si>
  <si>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</si>
  <si>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</si>
  <si>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</si>
  <si>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</si>
  <si>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</si>
  <si>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</si>
  <si>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</si>
  <si>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</si>
  <si>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</si>
  <si>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</si>
  <si>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</si>
  <si>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</si>
  <si>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</si>
  <si>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</si>
  <si>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</si>
  <si>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</si>
  <si>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</si>
  <si>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</si>
  <si>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</si>
  <si>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</si>
  <si>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</si>
  <si>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</si>
  <si>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</si>
  <si>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</si>
  <si>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</si>
  <si>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</si>
  <si>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</si>
  <si>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</si>
  <si>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</si>
  <si>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</si>
  <si>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</si>
  <si>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</si>
  <si>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</si>
  <si>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</si>
  <si>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</si>
  <si>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</si>
  <si>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</si>
  <si>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</si>
  <si>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</si>
  <si>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</si>
  <si>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</si>
  <si>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</si>
  <si>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</si>
  <si>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</si>
  <si>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</si>
  <si>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</si>
  <si>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</si>
  <si>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</si>
  <si>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</si>
  <si>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</si>
  <si>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</si>
  <si>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</si>
  <si>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</si>
  <si>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</si>
  <si>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</si>
  <si>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</si>
  <si>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</si>
  <si>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</si>
  <si>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</si>
  <si>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</si>
  <si>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</si>
  <si>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</si>
  <si>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</si>
  <si>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</si>
  <si>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</si>
  <si>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</si>
  <si>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</si>
  <si>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</si>
  <si>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</si>
  <si>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</si>
  <si>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</si>
  <si>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</si>
  <si>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</si>
  <si>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</si>
  <si>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</si>
  <si>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</si>
  <si>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</si>
  <si>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</si>
  <si>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</si>
  <si>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</si>
  <si>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</si>
  <si>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</si>
  <si>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</si>
  <si>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</si>
  <si>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</si>
  <si>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</si>
  <si>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</si>
  <si>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</si>
  <si>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</si>
  <si>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</si>
  <si>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</si>
  <si>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</si>
  <si>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</si>
  <si>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</si>
  <si>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</si>
  <si>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</si>
  <si>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</si>
  <si>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</si>
  <si>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</si>
  <si>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</si>
  <si>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</si>
  <si>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</si>
  <si>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</si>
  <si>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</si>
  <si>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</si>
  <si>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</si>
  <si>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</si>
  <si>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</si>
  <si>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</si>
  <si>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</si>
  <si>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</si>
  <si>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</si>
  <si>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</si>
  <si>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</si>
  <si>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</si>
  <si>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</si>
  <si>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</si>
  <si>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</si>
  <si>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</si>
  <si>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</si>
  <si>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</si>
  <si>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</si>
  <si>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</si>
  <si>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</si>
  <si>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</si>
  <si>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</si>
  <si>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</si>
  <si>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</si>
  <si>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</si>
  <si>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</si>
  <si>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</si>
  <si>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</si>
  <si>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</si>
  <si>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</si>
  <si>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</si>
  <si>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</si>
  <si>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</si>
  <si>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</si>
  <si>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</si>
  <si>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</si>
  <si>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</si>
  <si>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</si>
  <si>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</si>
  <si>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</si>
  <si>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</si>
  <si>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</si>
  <si>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</si>
  <si>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</si>
  <si>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</si>
  <si>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</si>
  <si>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</si>
  <si>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</si>
  <si>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</si>
  <si>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</si>
  <si>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</si>
  <si>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</si>
  <si>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</si>
  <si>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</si>
  <si>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</si>
  <si>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</si>
  <si>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</si>
  <si>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</si>
  <si>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</si>
  <si>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</si>
  <si>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</si>
  <si>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</si>
  <si>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</si>
  <si>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</si>
  <si>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</si>
  <si>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</si>
  <si>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</si>
  <si>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</si>
  <si>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</si>
  <si>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</si>
  <si>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</si>
  <si>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</si>
  <si>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</si>
  <si>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</si>
  <si>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</si>
  <si>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</si>
  <si>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</si>
  <si>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</si>
  <si>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</si>
  <si>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</si>
  <si>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</si>
  <si>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</si>
  <si>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</si>
  <si>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</si>
  <si>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</si>
  <si>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</si>
  <si>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</si>
  <si>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</si>
  <si>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</si>
  <si>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</si>
  <si>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</si>
  <si>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</si>
  <si>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</si>
  <si>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</si>
  <si>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</si>
  <si>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</si>
  <si>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</si>
  <si>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</si>
  <si>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</si>
  <si>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</si>
  <si>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</si>
  <si>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</si>
  <si>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</si>
  <si>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</si>
  <si>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</si>
  <si>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</si>
  <si>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</si>
  <si>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</si>
  <si>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</si>
  <si>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</si>
  <si>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</si>
  <si>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</si>
  <si>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</si>
  <si>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</si>
  <si>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</si>
  <si>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</si>
  <si>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</si>
  <si>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</si>
  <si>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</si>
  <si>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</si>
  <si>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</si>
  <si>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</si>
  <si>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</si>
  <si>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</si>
  <si>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</si>
  <si>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</si>
  <si>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</si>
  <si>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</si>
  <si>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</si>
  <si>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</si>
  <si>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</si>
  <si>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</si>
  <si>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</si>
  <si>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</si>
  <si>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</si>
  <si>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</si>
  <si>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</si>
  <si>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</si>
  <si>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</si>
  <si>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</si>
  <si>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</si>
  <si>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</si>
  <si>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</si>
  <si>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</si>
  <si>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</si>
  <si>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</si>
  <si>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</si>
  <si>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</si>
  <si>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</si>
  <si>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</si>
  <si>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</si>
  <si>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</si>
  <si>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</si>
  <si>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</si>
  <si>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</si>
  <si>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</si>
  <si>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</si>
  <si>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</si>
  <si>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</si>
  <si>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</si>
  <si>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</si>
  <si>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</si>
  <si>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</si>
  <si>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</si>
  <si>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</si>
  <si>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</si>
  <si>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</si>
  <si>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</si>
  <si>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</si>
  <si>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</si>
  <si>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</si>
  <si>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</si>
  <si>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</si>
  <si>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</si>
  <si>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</si>
  <si>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</si>
  <si>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</si>
  <si>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</si>
  <si>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</si>
  <si>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</si>
  <si>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</si>
  <si>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</si>
  <si>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</si>
  <si>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</si>
  <si>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</si>
  <si>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</si>
  <si>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</si>
  <si>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</si>
  <si>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</si>
  <si>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</si>
  <si>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</si>
  <si>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</si>
  <si>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</si>
  <si>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</si>
  <si>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</si>
  <si>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</si>
  <si>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</si>
  <si>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</si>
  <si>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</si>
  <si>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</si>
  <si>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</si>
  <si>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</si>
  <si>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</si>
  <si>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</si>
  <si>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</si>
  <si>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</si>
  <si>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</si>
  <si>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</si>
  <si>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</si>
  <si>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</si>
  <si>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</si>
  <si>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</si>
  <si>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</si>
  <si>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</si>
  <si>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</si>
  <si>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</si>
  <si>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</si>
  <si>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</si>
  <si>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</si>
  <si>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</si>
  <si>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</si>
  <si>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</si>
  <si>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</si>
  <si>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</si>
  <si>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</si>
  <si>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</si>
  <si>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</si>
  <si>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</si>
  <si>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</si>
  <si>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</si>
  <si>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</si>
  <si>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</si>
  <si>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</si>
  <si>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</si>
  <si>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</si>
  <si>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</si>
  <si>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</si>
  <si>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</si>
  <si>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</si>
  <si>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</si>
  <si>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</si>
  <si>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</si>
  <si>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</si>
  <si>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</si>
  <si>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</si>
  <si>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</si>
  <si>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</si>
  <si>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</si>
  <si>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</si>
  <si>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</si>
  <si>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</si>
  <si>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</si>
  <si>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</si>
  <si>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</si>
  <si>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</si>
  <si>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</si>
  <si>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</si>
  <si>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</si>
  <si>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</si>
  <si>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</si>
  <si>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</si>
  <si>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</si>
  <si>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</si>
  <si>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</si>
  <si>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</si>
  <si>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</si>
  <si>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</si>
  <si>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</si>
  <si>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</si>
  <si>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</si>
  <si>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</si>
  <si>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</si>
  <si>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</si>
  <si>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</si>
  <si>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</si>
  <si>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</si>
  <si>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</si>
  <si>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</si>
  <si>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</si>
  <si>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</si>
  <si>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</si>
  <si>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</si>
  <si>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</si>
  <si>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</si>
  <si>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</si>
  <si>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</si>
  <si>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</si>
  <si>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</si>
  <si>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</si>
  <si>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</si>
  <si>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</si>
  <si>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</si>
  <si>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</si>
  <si>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</si>
  <si>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</si>
  <si>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</si>
  <si>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</si>
  <si>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</si>
  <si>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</si>
  <si>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</si>
  <si>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</si>
  <si>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</si>
  <si>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</si>
  <si>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</si>
  <si>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</si>
  <si>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</si>
  <si>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</si>
  <si>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</si>
  <si>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</si>
  <si>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</si>
  <si>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</si>
  <si>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</si>
  <si>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</si>
  <si>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</si>
  <si>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</si>
  <si>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</si>
  <si>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</si>
  <si>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</si>
  <si>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</si>
  <si>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</si>
  <si>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</si>
  <si>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</si>
  <si>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</si>
  <si>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</si>
  <si>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</si>
  <si>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</si>
  <si>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</si>
  <si>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</si>
  <si>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</si>
  <si>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</si>
  <si>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</si>
  <si>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</si>
  <si>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</si>
  <si>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</si>
  <si>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</si>
  <si>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</si>
  <si>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</si>
  <si>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</si>
  <si>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</si>
  <si>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</si>
  <si>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</si>
  <si>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</si>
  <si>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</si>
  <si>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</si>
  <si>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</si>
  <si>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</si>
  <si>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</si>
  <si>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</si>
  <si>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</si>
  <si>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</si>
  <si>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</si>
  <si>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</si>
  <si>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</si>
  <si>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</si>
  <si>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</si>
  <si>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</si>
  <si>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</si>
  <si>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</si>
  <si>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</si>
  <si>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</si>
  <si>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</si>
  <si>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</si>
  <si>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</si>
  <si>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</si>
  <si>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</si>
  <si>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</si>
  <si>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</si>
  <si>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</si>
  <si>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</si>
  <si>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</si>
  <si>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</si>
  <si>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</si>
  <si>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</si>
  <si>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</si>
  <si>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</si>
  <si>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</si>
  <si>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</si>
  <si>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</si>
  <si>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</si>
  <si>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</si>
  <si>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</si>
  <si>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</si>
  <si>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</si>
  <si>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</si>
  <si>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</si>
  <si>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</si>
  <si>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</si>
  <si>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</si>
  <si>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</si>
  <si>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</si>
  <si>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</si>
  <si>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</si>
  <si>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</si>
  <si>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</si>
  <si>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</si>
  <si>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</si>
  <si>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</si>
  <si>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</si>
  <si>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</si>
  <si>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</si>
  <si>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</si>
  <si>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</si>
  <si>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</si>
  <si>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</si>
  <si>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</si>
  <si>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</si>
  <si>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</si>
  <si>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</si>
  <si>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</si>
  <si>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</si>
  <si>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</si>
  <si>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</si>
  <si>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</si>
  <si>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</si>
  <si>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</si>
  <si>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</si>
  <si>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</si>
  <si>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</si>
  <si>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</si>
  <si>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</si>
  <si>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</si>
  <si>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</si>
  <si>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</si>
  <si>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</si>
  <si>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</si>
  <si>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</si>
  <si>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</si>
  <si>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</si>
  <si>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</si>
  <si>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</si>
  <si>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</si>
  <si>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</si>
  <si>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</si>
  <si>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</si>
  <si>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</si>
  <si>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</si>
  <si>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</si>
  <si>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</si>
  <si>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</si>
  <si>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</si>
  <si>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</si>
  <si>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</si>
  <si>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</si>
  <si>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</si>
  <si>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</si>
  <si>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</si>
  <si>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</si>
  <si>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</si>
  <si>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</si>
  <si>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</si>
  <si>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</si>
  <si>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</si>
  <si>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</si>
  <si>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</si>
  <si>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</si>
  <si>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</si>
  <si>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</si>
  <si>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</si>
  <si>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</si>
  <si>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</si>
  <si>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</si>
  <si>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</si>
  <si>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</si>
  <si>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</si>
  <si>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</si>
  <si>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</si>
  <si>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</si>
  <si>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</si>
  <si>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</si>
  <si>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</si>
  <si>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</si>
  <si>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</si>
  <si>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</si>
  <si>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</si>
  <si>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</si>
  <si>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</si>
  <si>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</si>
  <si>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</si>
  <si>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</si>
  <si>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</si>
  <si>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</si>
  <si>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</si>
  <si>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</si>
  <si>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</si>
  <si>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</si>
  <si>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</si>
  <si>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</si>
  <si>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</si>
  <si>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</si>
  <si>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</si>
  <si>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</si>
  <si>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</si>
  <si>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</si>
  <si>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</si>
  <si>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</si>
  <si>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</si>
  <si>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</si>
  <si>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</si>
  <si>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</si>
  <si>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</si>
  <si>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</si>
  <si>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</si>
  <si>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</si>
  <si>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</si>
  <si>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</si>
  <si>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</si>
  <si>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</si>
  <si>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</si>
  <si>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</si>
  <si>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</si>
  <si>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</si>
  <si>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</si>
  <si>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</si>
  <si>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</si>
  <si>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</si>
  <si>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</si>
  <si>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</si>
  <si>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</si>
  <si>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</si>
  <si>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</si>
  <si>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</si>
  <si>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</si>
  <si>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</si>
  <si>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</si>
  <si>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</si>
  <si>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</si>
  <si>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</si>
  <si>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</si>
  <si>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</si>
  <si>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</si>
  <si>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</si>
  <si>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</si>
  <si>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</si>
  <si>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</si>
  <si>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</si>
  <si>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</si>
  <si>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</si>
  <si>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</si>
  <si>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</si>
  <si>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</si>
  <si>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</si>
  <si>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</si>
  <si>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</si>
  <si>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</si>
  <si>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</si>
  <si>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</si>
  <si>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</si>
  <si>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</si>
  <si>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</si>
  <si>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</si>
  <si>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</si>
  <si>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</si>
  <si>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</si>
  <si>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</si>
  <si>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</si>
  <si>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</si>
  <si>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</si>
  <si>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</si>
  <si>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</si>
  <si>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</si>
  <si>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</si>
  <si>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</si>
  <si>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</si>
  <si>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</si>
  <si>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</si>
  <si>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</si>
  <si>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</si>
  <si>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</si>
  <si>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</si>
  <si>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</si>
  <si>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</si>
  <si>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</si>
  <si>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</si>
  <si>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</si>
  <si>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</si>
  <si>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</si>
  <si>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</si>
  <si>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</si>
  <si>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</si>
  <si>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</si>
  <si>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</si>
  <si>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</si>
  <si>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</si>
  <si>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</si>
  <si>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</si>
  <si>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</si>
  <si>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</si>
  <si>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</si>
  <si>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</si>
  <si>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</si>
  <si>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</si>
  <si>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</si>
  <si>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</si>
  <si>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</si>
  <si>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</si>
  <si>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</si>
  <si>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</si>
  <si>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</si>
  <si>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</si>
  <si>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</si>
  <si>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</si>
  <si>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</si>
  <si>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</si>
  <si>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</si>
  <si>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</si>
  <si>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</si>
  <si>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</si>
  <si>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</si>
  <si>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</si>
  <si>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</si>
  <si>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</si>
  <si>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</si>
  <si>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</si>
  <si>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</si>
  <si>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</si>
  <si>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</si>
  <si>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</si>
  <si>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</si>
  <si>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</si>
  <si>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</si>
  <si>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</si>
  <si>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</si>
  <si>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</si>
  <si>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</si>
  <si>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</si>
  <si>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</si>
  <si>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</si>
  <si>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</si>
  <si>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</si>
  <si>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</si>
  <si>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</si>
  <si>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</si>
  <si>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</si>
  <si>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</si>
  <si>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</si>
  <si>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</si>
  <si>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</si>
  <si>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</si>
  <si>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</si>
  <si>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</si>
  <si>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</si>
  <si>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</si>
  <si>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</si>
  <si>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</si>
  <si>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</si>
  <si>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</si>
  <si>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</si>
  <si>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</si>
  <si>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</si>
  <si>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</si>
  <si>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</si>
  <si>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</si>
  <si>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</si>
  <si>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</si>
  <si>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</si>
  <si>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</si>
  <si>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</si>
  <si>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</si>
  <si>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</si>
  <si>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</si>
  <si>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</si>
  <si>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</si>
  <si>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</si>
  <si>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</si>
  <si>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</si>
  <si>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</si>
  <si>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</si>
  <si>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</si>
  <si>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</si>
  <si>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</si>
  <si>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</si>
  <si>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</si>
  <si>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</si>
  <si>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</si>
  <si>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</si>
  <si>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</si>
  <si>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</si>
  <si>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</si>
  <si>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</si>
  <si>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</si>
  <si>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</si>
  <si>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</si>
  <si>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</si>
  <si>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</si>
  <si>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</si>
  <si>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</si>
  <si>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</si>
  <si>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</si>
  <si>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</si>
  <si>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</si>
  <si>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</si>
  <si>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</si>
  <si>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</si>
  <si>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</si>
  <si>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</si>
  <si>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</si>
  <si>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</si>
  <si>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</si>
  <si>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</si>
  <si>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</si>
  <si>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</si>
  <si>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</si>
  <si>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</si>
  <si>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</si>
  <si>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</si>
  <si>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</si>
  <si>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</si>
  <si>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</si>
  <si>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</si>
  <si>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</si>
  <si>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</si>
  <si>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</si>
  <si>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</si>
  <si>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</si>
  <si>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</si>
  <si>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</si>
  <si>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</si>
  <si>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</si>
  <si>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</si>
  <si>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</si>
  <si>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</si>
  <si>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</si>
  <si>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</si>
  <si>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</si>
  <si>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</si>
  <si>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</si>
  <si>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</si>
  <si>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</si>
  <si>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</si>
  <si>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</si>
  <si>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</si>
  <si>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</si>
  <si>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</si>
  <si>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</si>
  <si>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</si>
  <si>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</si>
  <si>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</si>
  <si>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</si>
  <si>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</si>
  <si>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</si>
  <si>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</si>
  <si>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</si>
  <si>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</si>
  <si>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</si>
  <si>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</si>
  <si>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</si>
  <si>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</si>
  <si>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</si>
  <si>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</si>
  <si>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</si>
  <si>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</si>
  <si>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</si>
  <si>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</si>
  <si>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</si>
  <si>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</si>
  <si>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</si>
  <si>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</si>
  <si>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</si>
  <si>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</si>
  <si>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</si>
  <si>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</si>
  <si>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</si>
  <si>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</si>
  <si>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</si>
  <si>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</si>
  <si>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</si>
  <si>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</si>
  <si>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</si>
  <si>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</si>
  <si>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</si>
  <si>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</si>
  <si>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</si>
  <si>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</si>
  <si>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</si>
  <si>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</si>
  <si>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</si>
  <si>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</si>
  <si>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</si>
  <si>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</si>
  <si>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</si>
  <si>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</si>
  <si>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</si>
  <si>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</si>
  <si>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</si>
  <si>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</si>
  <si>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</si>
  <si>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</si>
  <si>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</si>
  <si>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</si>
  <si>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</si>
  <si>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</si>
  <si>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</si>
  <si>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</si>
  <si>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</si>
  <si>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</si>
  <si>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</si>
  <si>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</si>
  <si>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</si>
  <si>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</si>
  <si>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</si>
  <si>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</si>
  <si>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</si>
  <si>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</si>
  <si>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</si>
  <si>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</si>
  <si>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</si>
  <si>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</si>
  <si>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</si>
  <si>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</si>
  <si>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</si>
  <si>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</si>
  <si>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</si>
  <si>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</si>
  <si>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</si>
  <si>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</si>
  <si>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</si>
  <si>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</si>
  <si>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</si>
  <si>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</si>
  <si>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</si>
  <si>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</si>
  <si>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</si>
  <si>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</si>
  <si>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</si>
  <si>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</si>
  <si>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</si>
  <si>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</si>
  <si>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</si>
  <si>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</si>
  <si>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</si>
  <si>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</si>
  <si>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</si>
  <si>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</si>
  <si>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</si>
  <si>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</si>
  <si>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</si>
  <si>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</si>
  <si>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</si>
  <si>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</si>
  <si>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</si>
  <si>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</si>
  <si>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</si>
  <si>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</si>
  <si>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</si>
  <si>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</si>
  <si>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</si>
  <si>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</si>
  <si>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</si>
  <si>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</si>
  <si>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</si>
  <si>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</si>
  <si>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</si>
  <si>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</si>
  <si>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</si>
  <si>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</si>
  <si>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</si>
  <si>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</si>
  <si>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</si>
  <si>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</si>
  <si>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</si>
  <si>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</si>
  <si>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</si>
  <si>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</si>
  <si>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</si>
  <si>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</si>
  <si>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</si>
  <si>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</si>
  <si>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</si>
  <si>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</si>
  <si>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</si>
  <si>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</si>
  <si>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</si>
  <si>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</si>
  <si>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</si>
  <si>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</si>
  <si>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</si>
  <si>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</si>
  <si>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</si>
  <si>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</si>
  <si>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</si>
  <si>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</si>
  <si>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</si>
  <si>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</si>
  <si>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</si>
  <si>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</si>
  <si>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</si>
  <si>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</si>
  <si>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</si>
  <si>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</si>
  <si>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</si>
  <si>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</si>
  <si>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</si>
  <si>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</si>
  <si>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</si>
  <si>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</si>
  <si>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</si>
  <si>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</si>
  <si>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</si>
  <si>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</si>
  <si>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</si>
  <si>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</si>
  <si>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</si>
  <si>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</si>
  <si>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</si>
  <si>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</si>
  <si>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</si>
  <si>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</si>
  <si>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</si>
  <si>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</si>
  <si>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</si>
  <si>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</si>
  <si>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</si>
  <si>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</si>
  <si>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</si>
  <si>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</si>
  <si>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</si>
  <si>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</si>
  <si>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</si>
  <si>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</si>
  <si>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</si>
  <si>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</si>
  <si>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</si>
  <si>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</si>
  <si>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</si>
  <si>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</si>
  <si>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</si>
  <si>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</si>
  <si>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</si>
  <si>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</si>
  <si>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</si>
  <si>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</si>
  <si>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</si>
  <si>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</si>
  <si>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</si>
  <si>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</si>
  <si>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</si>
  <si>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</si>
  <si>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</si>
  <si>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</si>
  <si>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</si>
  <si>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</si>
  <si>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</si>
  <si>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</si>
  <si>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</si>
  <si>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</si>
  <si>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</si>
  <si>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</si>
  <si>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</si>
  <si>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</si>
  <si>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</si>
  <si>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</si>
  <si>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</si>
  <si>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</si>
  <si>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</si>
  <si>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</si>
  <si>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</si>
  <si>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</si>
  <si>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</si>
  <si>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</si>
  <si>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</si>
  <si>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</si>
  <si>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</si>
  <si>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</si>
  <si>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</si>
  <si>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</si>
  <si>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</si>
  <si>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</si>
  <si>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</si>
  <si>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</si>
  <si>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</si>
  <si>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</si>
  <si>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</si>
  <si>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</si>
  <si>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</si>
  <si>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</si>
  <si>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</si>
  <si>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</si>
  <si>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</si>
  <si>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</si>
  <si>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</si>
  <si>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</si>
  <si>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</si>
  <si>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</si>
  <si>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</si>
  <si>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</si>
  <si>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</si>
  <si>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</si>
  <si>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</si>
  <si>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</si>
  <si>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</si>
  <si>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</si>
  <si>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</si>
  <si>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</si>
  <si>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</si>
  <si>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</si>
  <si>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</si>
  <si>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</si>
  <si>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</si>
  <si>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</si>
  <si>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</si>
  <si>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</si>
  <si>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</si>
  <si>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</si>
  <si>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</si>
  <si>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</si>
  <si>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</si>
  <si>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</si>
  <si>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</si>
  <si>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</si>
  <si>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</si>
  <si>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</si>
  <si>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</si>
  <si>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</si>
  <si>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</si>
  <si>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</si>
  <si>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</si>
  <si>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</si>
  <si>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</si>
  <si>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</si>
  <si>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</si>
  <si>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</si>
  <si>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</si>
  <si>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</si>
  <si>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</si>
  <si>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</si>
  <si>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</si>
  <si>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</si>
  <si>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</si>
  <si>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</si>
  <si>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</si>
  <si>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</si>
  <si>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</si>
  <si>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</si>
  <si>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</si>
  <si>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</si>
  <si>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</si>
  <si>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</si>
  <si>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</si>
  <si>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</si>
  <si>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</si>
  <si>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</si>
  <si>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</si>
  <si>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</si>
  <si>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</si>
  <si>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</si>
  <si>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</si>
  <si>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</si>
  <si>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</si>
  <si>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</si>
  <si>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</si>
  <si>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</si>
  <si>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</si>
  <si>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</si>
  <si>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</si>
  <si>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</si>
  <si>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</si>
  <si>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</si>
  <si>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</si>
  <si>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</si>
  <si>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</si>
  <si>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</si>
  <si>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</si>
  <si>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</si>
  <si>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</si>
  <si>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</si>
  <si>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</si>
  <si>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</si>
  <si>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</si>
  <si>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</si>
  <si>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</si>
  <si>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</si>
  <si>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</si>
  <si>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</si>
  <si>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</si>
  <si>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</si>
  <si>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</si>
  <si>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</si>
  <si>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</si>
  <si>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</si>
  <si>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</si>
  <si>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</si>
  <si>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</si>
  <si>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</si>
  <si>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</si>
  <si>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</si>
  <si>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</si>
  <si>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</si>
  <si>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</si>
  <si>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</si>
  <si>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</si>
  <si>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</si>
  <si>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</si>
  <si>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</si>
  <si>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</si>
  <si>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</si>
  <si>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</si>
  <si>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</si>
  <si>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</si>
  <si>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</si>
  <si>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</si>
  <si>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</si>
  <si>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</si>
  <si>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</si>
  <si>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</si>
  <si>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</si>
  <si>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</si>
  <si>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</si>
  <si>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</si>
  <si>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</si>
  <si>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</si>
  <si>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</si>
  <si>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</si>
  <si>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</si>
  <si>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</si>
  <si>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</si>
  <si>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</si>
  <si>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</si>
  <si>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</si>
  <si>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</si>
  <si>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</si>
  <si>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</si>
  <si>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</si>
  <si>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</si>
  <si>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</si>
  <si>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</si>
  <si>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</si>
  <si>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</si>
  <si>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</si>
  <si>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</si>
  <si>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</si>
  <si>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</si>
  <si>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</si>
  <si>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</si>
  <si>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</si>
  <si>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</si>
  <si>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</si>
  <si>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</si>
  <si>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</si>
  <si>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</si>
  <si>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</si>
  <si>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</si>
  <si>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</si>
  <si>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</si>
  <si>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</si>
  <si>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</si>
  <si>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</si>
  <si>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</si>
  <si>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</si>
  <si>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</si>
  <si>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</si>
  <si>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</si>
  <si>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</si>
  <si>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</si>
  <si>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</si>
  <si>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</si>
  <si>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</si>
  <si>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</si>
  <si>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</si>
  <si>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</si>
  <si>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</si>
  <si>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</si>
  <si>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</si>
  <si>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</si>
  <si>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</si>
  <si>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</si>
  <si>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</si>
  <si>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</si>
  <si>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</si>
  <si>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</si>
  <si>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</si>
  <si>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</si>
  <si>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</si>
  <si>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</si>
  <si>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</si>
  <si>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</si>
  <si>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</si>
  <si>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</si>
  <si>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</si>
  <si>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</si>
  <si>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</si>
  <si>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</si>
  <si>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</si>
  <si>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</si>
  <si>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</si>
  <si>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</si>
  <si>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</si>
  <si>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</si>
  <si>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</si>
  <si>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</si>
  <si>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</si>
  <si>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</si>
  <si>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</si>
  <si>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</si>
  <si>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</si>
  <si>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</si>
  <si>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</si>
  <si>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</si>
  <si>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</si>
  <si>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</si>
  <si>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</si>
  <si>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</si>
  <si>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</si>
  <si>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</si>
  <si>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</si>
  <si>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</si>
  <si>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</si>
  <si>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</si>
  <si>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</si>
  <si>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</si>
  <si>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</si>
  <si>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</si>
  <si>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</si>
  <si>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</si>
  <si>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</si>
  <si>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</si>
  <si>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</si>
  <si>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</si>
  <si>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</si>
  <si>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</si>
  <si>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</si>
  <si>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</si>
  <si>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</si>
  <si>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</si>
  <si>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</si>
  <si>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</si>
  <si>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</si>
  <si>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</si>
  <si>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</si>
  <si>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</si>
  <si>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</si>
  <si>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</si>
  <si>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</si>
  <si>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</si>
  <si>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</si>
  <si>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</si>
  <si>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</si>
  <si>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</si>
  <si>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</si>
  <si>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</si>
  <si>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</si>
  <si>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</si>
  <si>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</si>
  <si>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</si>
  <si>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</si>
  <si>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</si>
  <si>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</si>
  <si>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</si>
  <si>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</si>
  <si>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</si>
  <si>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</si>
  <si>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</si>
  <si>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</si>
  <si>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</si>
  <si>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</si>
  <si>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</si>
  <si>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</si>
  <si>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</si>
  <si>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</si>
  <si>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</si>
  <si>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</si>
  <si>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</si>
  <si>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</si>
  <si>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</si>
  <si>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</si>
  <si>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</si>
  <si>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</si>
  <si>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</si>
  <si>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</si>
  <si>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</si>
  <si>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</si>
  <si>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</si>
  <si>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</si>
  <si>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</si>
  <si>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</si>
  <si>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</si>
  <si>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</si>
  <si>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</si>
  <si>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</si>
  <si>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</si>
  <si>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</si>
  <si>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</si>
  <si>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</si>
  <si>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</si>
  <si>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</si>
  <si>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</si>
  <si>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</si>
  <si>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</si>
  <si>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</si>
  <si>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</si>
  <si>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</si>
  <si>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</si>
  <si>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</si>
  <si>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</si>
  <si>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</si>
  <si>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</si>
  <si>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</si>
  <si>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</si>
  <si>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</si>
  <si>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</si>
  <si>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</si>
  <si>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</si>
  <si>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</si>
  <si>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</si>
  <si>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</si>
  <si>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</si>
  <si>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</si>
  <si>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</si>
  <si>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</si>
  <si>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</si>
  <si>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</si>
  <si>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</si>
  <si>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</si>
  <si>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</si>
  <si>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</si>
  <si>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</si>
  <si>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</si>
  <si>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</si>
  <si>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</si>
  <si>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</si>
  <si>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</si>
  <si>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</si>
  <si>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</si>
  <si>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</si>
  <si>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</si>
  <si>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</si>
  <si>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</si>
  <si>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</si>
  <si>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</si>
  <si>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</si>
  <si>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</si>
  <si>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</si>
  <si>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</si>
  <si>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</si>
  <si>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</si>
  <si>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</si>
  <si>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</si>
  <si>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</si>
  <si>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</si>
  <si>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</si>
  <si>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</si>
  <si>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</si>
  <si>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</si>
  <si>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</si>
  <si>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</si>
  <si>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</si>
  <si>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</si>
  <si>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</si>
  <si>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</si>
  <si>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</si>
  <si>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</si>
  <si>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</si>
  <si>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</si>
  <si>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</si>
  <si>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</si>
  <si>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</si>
  <si>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</si>
  <si>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</si>
  <si>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</si>
  <si>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</si>
  <si>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</si>
  <si>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</si>
  <si>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</si>
  <si>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</si>
  <si>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</si>
  <si>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</si>
  <si>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</si>
  <si>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</si>
  <si>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</si>
  <si>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</si>
  <si>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</si>
  <si>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</si>
  <si>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</si>
  <si>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</si>
  <si>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</si>
  <si>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</si>
  <si>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</si>
  <si>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</si>
  <si>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</si>
  <si>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</si>
  <si>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</si>
  <si>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</si>
  <si>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</si>
  <si>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</si>
  <si>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</si>
  <si>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</si>
  <si>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</si>
  <si>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</si>
  <si>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</si>
  <si>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</si>
  <si>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</si>
  <si>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</si>
  <si>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</si>
  <si>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</si>
  <si>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</si>
  <si>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</si>
  <si>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</si>
  <si>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</si>
  <si>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</si>
  <si>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</si>
  <si>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</si>
  <si>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</si>
  <si>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</si>
  <si>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</si>
  <si>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</si>
  <si>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</si>
  <si>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</si>
  <si>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</si>
  <si>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</si>
  <si>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</si>
  <si>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</si>
  <si>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</si>
  <si>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</si>
  <si>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</si>
  <si>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</si>
  <si>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</si>
  <si>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</si>
  <si>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</si>
  <si>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</si>
  <si>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</si>
  <si>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</si>
  <si>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</si>
  <si>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</si>
  <si>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</si>
  <si>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</si>
  <si>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</si>
  <si>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</si>
  <si>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</si>
  <si>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</si>
  <si>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</si>
  <si>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</si>
  <si>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</si>
  <si>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</si>
  <si>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</si>
  <si>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</si>
  <si>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</si>
  <si>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</si>
  <si>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</si>
  <si>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</si>
  <si>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</si>
  <si>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</si>
  <si>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</si>
  <si>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</si>
  <si>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</si>
  <si>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</si>
  <si>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</si>
  <si>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</si>
  <si>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</si>
  <si>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</si>
  <si>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</si>
  <si>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</si>
  <si>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</si>
  <si>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</si>
  <si>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</si>
  <si>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</si>
  <si>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</si>
  <si>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</si>
  <si>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</si>
  <si>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</si>
  <si>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</si>
  <si>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</si>
  <si>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</si>
  <si>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</si>
  <si>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</si>
  <si>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</si>
  <si>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</si>
  <si>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</si>
  <si>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</si>
  <si>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</si>
  <si>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</si>
  <si>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</si>
  <si>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</si>
  <si>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</si>
  <si>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</si>
  <si>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</si>
  <si>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</si>
  <si>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</si>
  <si>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</si>
  <si>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</si>
  <si>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</si>
  <si>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</si>
  <si>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</si>
  <si>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</si>
  <si>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</si>
  <si>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</si>
  <si>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</si>
  <si>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</si>
  <si>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</si>
  <si>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</si>
  <si>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</si>
  <si>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</si>
  <si>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</si>
  <si>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</si>
  <si>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</si>
  <si>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</si>
  <si>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</si>
  <si>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</si>
  <si>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</si>
  <si>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</si>
  <si>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</si>
  <si>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</si>
  <si>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</si>
  <si>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</si>
  <si>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</si>
  <si>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</si>
  <si>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</si>
  <si>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</si>
  <si>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</si>
  <si>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</si>
  <si>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</si>
  <si>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</si>
  <si>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</si>
  <si>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</si>
  <si>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</si>
  <si>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</si>
  <si>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</si>
  <si>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</si>
  <si>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</si>
  <si>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</si>
  <si>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</si>
  <si>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</si>
  <si>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</si>
  <si>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</si>
  <si>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</si>
  <si>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</si>
  <si>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</si>
  <si>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</si>
  <si>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</si>
  <si>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</si>
  <si>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</si>
  <si>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</si>
  <si>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</si>
  <si>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</si>
  <si>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</si>
  <si>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</si>
  <si>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</si>
  <si>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</si>
  <si>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</si>
  <si>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</si>
  <si>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</si>
  <si>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</si>
  <si>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</si>
  <si>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</si>
  <si>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</si>
  <si>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</si>
  <si>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</si>
  <si>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</si>
  <si>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</si>
  <si>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</si>
  <si>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</si>
  <si>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</si>
  <si>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</si>
  <si>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</si>
  <si>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</si>
  <si>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</si>
  <si>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</si>
  <si>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</si>
  <si>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</si>
  <si>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</si>
  <si>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</si>
  <si>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</si>
  <si>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</si>
  <si>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</si>
  <si>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</si>
  <si>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</si>
  <si>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</si>
  <si>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</si>
  <si>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</si>
  <si>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</si>
  <si>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</si>
  <si>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</si>
  <si>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</si>
  <si>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</si>
  <si>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</si>
  <si>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</si>
  <si>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</si>
  <si>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</si>
  <si>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</si>
  <si>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</si>
  <si>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</si>
  <si>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</si>
  <si>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</si>
  <si>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</si>
  <si>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</si>
  <si>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</si>
  <si>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</si>
  <si>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</si>
  <si>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</si>
  <si>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</si>
  <si>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</si>
  <si>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</si>
  <si>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</si>
  <si>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</si>
  <si>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</si>
  <si>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</si>
  <si>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</si>
  <si>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</si>
  <si>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</si>
  <si>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</si>
  <si>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</si>
  <si>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</si>
  <si>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</si>
  <si>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</si>
  <si>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</si>
  <si>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</si>
  <si>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</si>
  <si>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</si>
  <si>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</si>
  <si>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</si>
  <si>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</si>
  <si>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</si>
  <si>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</si>
  <si>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</si>
  <si>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</si>
  <si>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</si>
  <si>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</si>
  <si>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</si>
  <si>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</si>
  <si>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</si>
  <si>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</si>
  <si>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</si>
  <si>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</si>
  <si>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</si>
  <si>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</si>
  <si>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</si>
  <si>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</si>
  <si>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</si>
  <si>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</si>
  <si>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</si>
  <si>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</si>
  <si>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</si>
  <si>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</si>
  <si>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</si>
  <si>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</si>
  <si>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</si>
  <si>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</si>
  <si>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</si>
  <si>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</si>
  <si>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</si>
  <si>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</si>
  <si>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</si>
  <si>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</si>
  <si>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</si>
  <si>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</si>
  <si>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</si>
  <si>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</si>
  <si>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</si>
  <si>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</si>
  <si>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</si>
  <si>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</si>
  <si>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</si>
  <si>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</si>
  <si>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</si>
  <si>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</si>
  <si>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</si>
  <si>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</si>
  <si>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</si>
  <si>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</si>
  <si>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</si>
  <si>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</si>
  <si>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</si>
  <si>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</si>
  <si>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</si>
  <si>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</si>
  <si>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</si>
  <si>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</si>
  <si>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</si>
  <si>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</si>
  <si>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</si>
  <si>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</si>
  <si>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</si>
  <si>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</si>
  <si>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</si>
  <si>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</si>
  <si>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</si>
  <si>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</si>
  <si>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</si>
  <si>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</si>
  <si>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</si>
  <si>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</si>
  <si>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</si>
  <si>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</si>
  <si>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</si>
  <si>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</si>
  <si>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</si>
  <si>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</si>
  <si>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</si>
  <si>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</si>
  <si>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</si>
  <si>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</si>
  <si>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</si>
  <si>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</si>
  <si>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</si>
  <si>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</si>
  <si>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</si>
  <si>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</si>
  <si>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</si>
  <si>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</si>
  <si>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</si>
  <si>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</si>
  <si>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</si>
  <si>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</si>
  <si>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</si>
  <si>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</si>
  <si>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</si>
  <si>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</si>
  <si>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</si>
  <si>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</si>
  <si>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</si>
  <si>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</si>
  <si>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</si>
  <si>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</si>
  <si>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</si>
  <si>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</si>
  <si>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</si>
  <si>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</si>
  <si>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</si>
  <si>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</si>
  <si>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</si>
  <si>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</si>
  <si>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</si>
  <si>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</si>
  <si>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</si>
  <si>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</si>
  <si>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</si>
  <si>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</si>
  <si>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</si>
  <si>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</si>
  <si>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</si>
  <si>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</si>
  <si>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</si>
  <si>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</si>
  <si>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</si>
  <si>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</si>
  <si>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</si>
  <si>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</si>
  <si>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</si>
  <si>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</si>
  <si>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</si>
  <si>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</si>
  <si>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</si>
  <si>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</si>
  <si>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</si>
  <si>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</si>
  <si>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</si>
  <si>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</si>
  <si>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</si>
  <si>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</si>
  <si>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</si>
  <si>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</si>
  <si>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</si>
  <si>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</si>
  <si>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</si>
  <si>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</si>
  <si>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</si>
  <si>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</si>
  <si>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</si>
  <si>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</si>
  <si>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</si>
  <si>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</si>
  <si>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</si>
  <si>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</si>
  <si>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</si>
  <si>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</si>
  <si>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</si>
  <si>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</si>
  <si>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</si>
  <si>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</si>
  <si>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</si>
  <si>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</si>
  <si>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</si>
  <si>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</si>
  <si>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</si>
  <si>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</si>
  <si>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</si>
  <si>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</si>
  <si>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</si>
  <si>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</si>
  <si>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</si>
  <si>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</si>
  <si>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</si>
  <si>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</si>
  <si>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</si>
  <si>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</si>
  <si>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</si>
  <si>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</si>
  <si>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</si>
  <si>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</si>
  <si>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</si>
  <si>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</si>
  <si>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</si>
  <si>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</si>
  <si>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</si>
  <si>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</si>
  <si>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</si>
  <si>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</si>
  <si>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</si>
  <si>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</si>
  <si>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</si>
  <si>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</si>
  <si>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</si>
  <si>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</si>
  <si>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</si>
  <si>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</si>
  <si>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</si>
  <si>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</si>
  <si>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</si>
  <si>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</si>
  <si>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</si>
  <si>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</si>
  <si>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</si>
  <si>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</si>
  <si>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</si>
  <si>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</si>
  <si>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</si>
  <si>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</si>
  <si>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</si>
  <si>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</si>
  <si>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</si>
  <si>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</si>
  <si>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</si>
  <si>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</si>
  <si>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</si>
  <si>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</si>
  <si>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</si>
  <si>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</si>
  <si>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</si>
  <si>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</si>
  <si>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</si>
  <si>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</si>
  <si>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</si>
  <si>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</si>
  <si>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</si>
  <si>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</si>
  <si>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</si>
  <si>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</si>
  <si>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</si>
  <si>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</si>
  <si>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</si>
  <si>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</si>
  <si>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</si>
  <si>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</si>
  <si>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</si>
  <si>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</si>
  <si>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</si>
  <si>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</si>
  <si>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</si>
  <si>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</si>
  <si>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</si>
  <si>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</si>
  <si>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</si>
  <si>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</si>
  <si>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</si>
  <si>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</si>
  <si>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</si>
  <si>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</si>
  <si>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</si>
  <si>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</si>
  <si>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</si>
  <si>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</si>
  <si>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</si>
  <si>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</si>
  <si>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</si>
  <si>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</si>
  <si>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</si>
  <si>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</si>
  <si>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</si>
  <si>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</si>
  <si>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</si>
  <si>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</si>
  <si>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</si>
  <si>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</si>
  <si>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</si>
  <si>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</si>
  <si>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</si>
  <si>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</si>
  <si>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</si>
  <si>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</si>
  <si>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</si>
  <si>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</si>
  <si>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</si>
  <si>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</si>
  <si>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</si>
  <si>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</si>
  <si>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</si>
  <si>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</si>
  <si>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</si>
  <si>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</si>
  <si>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</si>
  <si>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</si>
  <si>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</si>
  <si>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</si>
  <si>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</si>
  <si>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</si>
  <si>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</si>
  <si>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</si>
  <si>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</si>
  <si>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</si>
  <si>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</si>
  <si>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</si>
  <si>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</si>
  <si>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</si>
  <si>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</si>
  <si>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</si>
  <si>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</si>
  <si>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</si>
  <si>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</si>
  <si>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</si>
  <si>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</si>
  <si>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</si>
  <si>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</si>
  <si>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</si>
  <si>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</si>
  <si>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</si>
  <si>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</si>
  <si>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</si>
  <si>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</si>
  <si>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</si>
  <si>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</si>
  <si>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</si>
  <si>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</si>
  <si>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</si>
  <si>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</si>
  <si>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</si>
  <si>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</si>
  <si>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</si>
  <si>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</si>
  <si>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</si>
  <si>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</si>
  <si>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</si>
  <si>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</si>
  <si>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</si>
  <si>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</si>
  <si>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</si>
  <si>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</si>
  <si>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</si>
  <si>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</si>
  <si>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</si>
  <si>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</si>
  <si>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</si>
  <si>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</si>
  <si>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</si>
  <si>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</si>
  <si>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</si>
  <si>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</si>
  <si>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</si>
  <si>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</si>
  <si>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</si>
  <si>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</si>
  <si>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</si>
  <si>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</si>
  <si>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</si>
  <si>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</si>
  <si>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</si>
  <si>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</si>
  <si>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</si>
  <si>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</si>
  <si>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</si>
  <si>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</si>
  <si>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</si>
  <si>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</si>
  <si>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</si>
  <si>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</si>
  <si>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</si>
  <si>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</si>
  <si>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</si>
  <si>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</si>
  <si>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</si>
  <si>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</si>
  <si>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</si>
  <si>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</si>
  <si>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</si>
  <si>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</si>
  <si>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</si>
  <si>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</si>
  <si>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</si>
  <si>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</si>
  <si>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</si>
  <si>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</si>
  <si>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</si>
  <si>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</si>
  <si>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</si>
  <si>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</si>
  <si>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</si>
  <si>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</si>
  <si>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</si>
  <si>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</si>
  <si>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</si>
  <si>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</si>
  <si>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</si>
  <si>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</si>
  <si>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</si>
  <si>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</si>
  <si>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</si>
  <si>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</si>
  <si>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</si>
  <si>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</si>
  <si>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</si>
  <si>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</si>
  <si>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</si>
  <si>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</si>
  <si>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</si>
  <si>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</si>
  <si>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</si>
  <si>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</si>
  <si>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</si>
  <si>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</si>
  <si>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</si>
  <si>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</si>
  <si>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</si>
  <si>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</si>
  <si>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</si>
  <si>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</si>
  <si>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</si>
  <si>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</si>
  <si>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</si>
  <si>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</si>
  <si>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</si>
  <si>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</si>
  <si>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</si>
  <si>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</si>
  <si>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</si>
  <si>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</si>
  <si>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</si>
  <si>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</si>
  <si>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</si>
  <si>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</si>
  <si>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</si>
  <si>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</si>
  <si>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</si>
  <si>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</si>
  <si>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</si>
  <si>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</si>
  <si>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</si>
  <si>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</si>
  <si>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</si>
  <si>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</si>
  <si>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</si>
  <si>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</si>
  <si>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</si>
  <si>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</si>
  <si>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</si>
  <si>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</si>
  <si>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</si>
  <si>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</si>
  <si>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</si>
  <si>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</si>
  <si>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</si>
  <si>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</si>
  <si>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</si>
  <si>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</si>
  <si>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</si>
  <si>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</si>
  <si>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</si>
  <si>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</si>
  <si>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</si>
  <si>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</si>
  <si>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</si>
  <si>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</si>
  <si>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</si>
  <si>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</si>
  <si>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</si>
  <si>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</si>
  <si>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</si>
  <si>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</si>
  <si>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</si>
  <si>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</si>
  <si>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</si>
  <si>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</si>
  <si>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</si>
  <si>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</si>
  <si>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</si>
  <si>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</si>
  <si>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</si>
  <si>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</si>
  <si>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</si>
  <si>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</si>
  <si>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</si>
  <si>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</si>
  <si>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</si>
  <si>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</si>
  <si>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</si>
  <si>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</si>
  <si>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</si>
  <si>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</si>
  <si>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</si>
  <si>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</si>
  <si>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</si>
  <si>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</si>
  <si>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</si>
  <si>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</si>
  <si>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</si>
  <si>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</si>
  <si>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</si>
  <si>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</si>
  <si>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</si>
  <si>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</si>
  <si>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</si>
  <si>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</si>
  <si>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</si>
  <si>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</si>
  <si>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</si>
  <si>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</si>
  <si>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</si>
  <si>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</si>
  <si>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</si>
  <si>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</si>
  <si>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</si>
  <si>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</si>
  <si>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</si>
  <si>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</si>
  <si>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</si>
  <si>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</si>
  <si>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</si>
  <si>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</si>
  <si>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</si>
  <si>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</si>
  <si>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</si>
  <si>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</si>
  <si>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</si>
  <si>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</si>
  <si>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</si>
  <si>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</si>
  <si>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</si>
  <si>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</si>
  <si>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</si>
  <si>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</si>
  <si>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</si>
  <si>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</si>
  <si>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</si>
  <si>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</si>
  <si>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</si>
  <si>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</si>
  <si>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</si>
  <si>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</si>
  <si>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</si>
  <si>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</si>
  <si>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</si>
  <si>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</si>
  <si>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</si>
  <si>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</si>
  <si>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</si>
  <si>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</si>
  <si>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</si>
  <si>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</si>
  <si>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</si>
  <si>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</si>
  <si>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</si>
  <si>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</si>
  <si>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</si>
  <si>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</si>
  <si>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</si>
  <si>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</si>
  <si>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</si>
  <si>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</si>
  <si>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</si>
  <si>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</si>
  <si>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</si>
  <si>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</si>
  <si>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</si>
  <si>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</si>
  <si>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</si>
  <si>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</si>
  <si>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</si>
  <si>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</si>
  <si>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</si>
  <si>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</si>
  <si>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</si>
  <si>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</si>
  <si>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</si>
  <si>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</si>
  <si>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</si>
  <si>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</si>
  <si>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</si>
  <si>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</si>
  <si>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</si>
  <si>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</si>
  <si>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</si>
  <si>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</si>
  <si>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</si>
  <si>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</si>
  <si>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</si>
  <si>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</si>
  <si>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</si>
  <si>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</si>
  <si>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</si>
  <si>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</si>
  <si>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</si>
  <si>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</si>
  <si>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</si>
  <si>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</si>
  <si>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</si>
  <si>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</si>
  <si>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</si>
  <si>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</si>
  <si>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</si>
  <si>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</si>
  <si>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</si>
  <si>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</si>
  <si>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</si>
  <si>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</si>
  <si>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</si>
  <si>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</si>
  <si>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</si>
  <si>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</si>
  <si>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</si>
  <si>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</si>
  <si>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</si>
  <si>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</si>
  <si>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</si>
  <si>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</si>
  <si>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</si>
  <si>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</si>
  <si>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</si>
  <si>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</si>
  <si>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</si>
  <si>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</si>
  <si>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</si>
  <si>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</si>
  <si>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</si>
  <si>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</si>
  <si>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</si>
  <si>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</si>
  <si>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</si>
  <si>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</si>
  <si>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</si>
  <si>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</si>
  <si>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</si>
  <si>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</si>
  <si>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</si>
  <si>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</si>
  <si>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</si>
  <si>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</si>
  <si>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</si>
  <si>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</si>
  <si>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</si>
  <si>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</si>
  <si>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</si>
  <si>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</si>
  <si>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</si>
  <si>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</si>
  <si>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</si>
  <si>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</si>
  <si>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</si>
  <si>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</si>
  <si>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</si>
  <si>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</si>
  <si>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</si>
  <si>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</si>
  <si>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</si>
  <si>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</si>
  <si>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</si>
  <si>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</si>
  <si>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</si>
  <si>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</si>
  <si>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</si>
  <si>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</si>
  <si>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</si>
  <si>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</si>
  <si>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</si>
  <si>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</si>
  <si>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</si>
  <si>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</si>
  <si>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</si>
  <si>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</si>
  <si>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</si>
  <si>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</si>
  <si>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</si>
  <si>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</si>
  <si>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</si>
  <si>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</si>
  <si>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</si>
  <si>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</si>
  <si>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</si>
  <si>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</si>
  <si>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</si>
  <si>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</si>
  <si>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</si>
  <si>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</si>
  <si>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</si>
  <si>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</si>
  <si>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</si>
  <si>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</si>
  <si>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</si>
  <si>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</si>
  <si>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</si>
  <si>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</si>
  <si>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</si>
  <si>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</si>
  <si>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</si>
  <si>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</si>
  <si>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</si>
  <si>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</si>
  <si>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</si>
  <si>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</si>
  <si>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</si>
  <si>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</si>
  <si>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</si>
  <si>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</si>
  <si>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</si>
  <si>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</si>
  <si>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</si>
  <si>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</si>
  <si>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</si>
  <si>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</si>
  <si>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</si>
  <si>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</si>
  <si>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</si>
  <si>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</si>
  <si>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</si>
  <si>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</si>
  <si>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</si>
  <si>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</si>
  <si>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</si>
  <si>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</si>
  <si>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</si>
  <si>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</si>
  <si>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</si>
  <si>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</si>
  <si>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</si>
  <si>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</si>
  <si>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</si>
  <si>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</si>
  <si>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</si>
  <si>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</si>
  <si>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</si>
  <si>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</si>
  <si>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</si>
  <si>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</si>
  <si>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</si>
  <si>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</si>
  <si>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</si>
  <si>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</si>
  <si>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</si>
  <si>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</si>
  <si>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</si>
  <si>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</si>
  <si>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</si>
  <si>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</si>
  <si>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</si>
  <si>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</si>
  <si>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</si>
  <si>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</si>
  <si>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</si>
  <si>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</si>
  <si>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</si>
  <si>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</si>
  <si>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</si>
  <si>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</si>
  <si>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</si>
  <si>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</si>
  <si>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</si>
  <si>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</si>
  <si>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</si>
  <si>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</si>
  <si>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</si>
  <si>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</si>
  <si>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</si>
  <si>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</si>
  <si>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</si>
  <si>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</si>
  <si>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</si>
  <si>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</si>
  <si>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</si>
  <si>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</si>
  <si>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</si>
  <si>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</si>
  <si>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</si>
  <si>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</si>
  <si>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</si>
  <si>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</si>
  <si>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</si>
  <si>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</si>
  <si>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</si>
  <si>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</si>
  <si>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</si>
  <si>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</si>
  <si>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</si>
  <si>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</si>
  <si>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</si>
  <si>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</si>
  <si>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</si>
  <si>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</si>
  <si>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</si>
  <si>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</si>
  <si>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</si>
  <si>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</si>
  <si>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</si>
  <si>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</si>
  <si>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</si>
  <si>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</si>
  <si>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</si>
  <si>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</si>
  <si>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</si>
  <si>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</si>
  <si>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</si>
  <si>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</si>
  <si>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</si>
  <si>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</si>
  <si>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</si>
  <si>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</si>
  <si>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</si>
  <si>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</si>
  <si>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</si>
  <si>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</si>
  <si>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</si>
  <si>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</si>
  <si>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</si>
  <si>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</si>
  <si>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</si>
  <si>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</si>
  <si>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</si>
  <si>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</si>
  <si>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</si>
  <si>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</si>
  <si>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</si>
  <si>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</si>
  <si>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</si>
  <si>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</si>
  <si>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</si>
  <si>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</si>
  <si>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</si>
  <si>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</si>
  <si>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</si>
  <si>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</si>
  <si>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</si>
  <si>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</si>
  <si>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</si>
  <si>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</si>
  <si>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</si>
  <si>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</si>
  <si>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</si>
  <si>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</si>
  <si>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</si>
  <si>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</si>
  <si>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</si>
  <si>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</si>
  <si>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</si>
  <si>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</si>
  <si>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</si>
  <si>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</si>
  <si>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</si>
  <si>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</si>
  <si>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</si>
  <si>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</si>
  <si>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</si>
  <si>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</si>
  <si>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</si>
  <si>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</si>
  <si>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</si>
  <si>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</si>
  <si>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</si>
  <si>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</si>
  <si>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</si>
  <si>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</si>
  <si>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</si>
  <si>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</si>
  <si>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</si>
  <si>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</si>
  <si>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</si>
  <si>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</si>
  <si>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</si>
  <si>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</si>
  <si>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</si>
  <si>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</si>
  <si>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</si>
  <si>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</si>
  <si>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</si>
  <si>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</si>
  <si>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</si>
  <si>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</si>
  <si>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</si>
  <si>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</si>
  <si>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</si>
  <si>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</si>
  <si>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</si>
  <si>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</si>
  <si>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</si>
  <si>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</si>
  <si>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</si>
  <si>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</si>
  <si>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</si>
  <si>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</si>
  <si>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</si>
  <si>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</si>
  <si>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</si>
  <si>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</si>
  <si>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</si>
  <si>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</si>
  <si>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</si>
  <si>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</si>
  <si>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</si>
  <si>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</si>
  <si>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</si>
  <si>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</si>
  <si>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</si>
  <si>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</si>
  <si>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</si>
  <si>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</si>
  <si>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</si>
  <si>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</si>
  <si>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</si>
  <si>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</si>
  <si>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</si>
  <si>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</si>
  <si>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</si>
  <si>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</si>
  <si>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</si>
  <si>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</si>
  <si>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</si>
  <si>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</si>
  <si>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</si>
  <si>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</si>
  <si>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</si>
  <si>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</si>
  <si>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</si>
  <si>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</si>
  <si>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</si>
  <si>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</si>
  <si>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</si>
  <si>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</si>
  <si>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</si>
  <si>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</si>
  <si>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</si>
  <si>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</si>
  <si>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</si>
  <si>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</si>
  <si>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</si>
  <si>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</si>
  <si>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</si>
  <si>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</si>
  <si>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</si>
  <si>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</si>
  <si>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</si>
  <si>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</si>
  <si>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</si>
  <si>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</si>
  <si>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</si>
  <si>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</si>
  <si>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</si>
  <si>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</si>
  <si>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</si>
  <si>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</si>
  <si>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</si>
  <si>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</si>
  <si>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</si>
  <si>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</si>
  <si>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</si>
  <si>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</si>
  <si>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</si>
  <si>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</si>
  <si>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</si>
  <si>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</si>
  <si>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County</t>
  </si>
  <si>
    <t>% Change</t>
  </si>
  <si>
    <t>Metro Area</t>
  </si>
  <si>
    <t>SE WI Area</t>
  </si>
  <si>
    <t>July Listings</t>
  </si>
  <si>
    <t>July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</si>
</sst>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3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164" fontId="1" fillId="0" borderId="0" xfId="2" applyNumberFormat="1" applyFont="1"/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8" zoomScaleNormal="100" workbookViewId="0">
      <selection activeCell="AA59" sqref="AA59:AC62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45518</v>
      </c>
      <c r="G1" s="396" t="s">
        <v>97</v>
      </c>
      <c r="H1" s="397"/>
      <c r="I1" s="397"/>
      <c r="J1" s="397"/>
      <c r="N1" s="394">
        <f ca="1">TODAY()</f>
        <v>45518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1" si="0">(+D5-B5)/B5</f>
        <v>-0.2160527762506872</v>
      </c>
      <c r="F5" s="400">
        <f t="shared" ref="F5:F11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1" si="2">(+J5-H5)/H5</f>
        <v>-0.27540729247478668</v>
      </c>
      <c r="L5" s="400">
        <f t="shared" ref="L5:L11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  <c r="N11" s="395" t="s">
        <v>104</v>
      </c>
      <c r="O11" s="11">
        <v>2553</v>
      </c>
      <c r="P11" s="6">
        <v>2093</v>
      </c>
      <c r="Q11" s="6">
        <v>2256</v>
      </c>
      <c r="R11" s="400">
        <f t="shared" si="4"/>
        <v>-0.11633372502937721</v>
      </c>
      <c r="S11" s="400">
        <f t="shared" si="5"/>
        <v>7.78786430960344E-2</v>
      </c>
      <c r="U11" s="11">
        <v>2124</v>
      </c>
      <c r="V11" s="6">
        <v>1734</v>
      </c>
      <c r="W11" s="6">
        <v>1831</v>
      </c>
      <c r="X11" s="400">
        <f t="shared" si="6"/>
        <v>-0.1379472693032015</v>
      </c>
      <c r="Y11" s="400">
        <f t="shared" si="7"/>
        <v>5.5940023068050751E-2</v>
      </c>
    </row>
    <row r="12" spans="1:25" ht="13.9" customHeight="1" x14ac:dyDescent="0.2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16223</v>
      </c>
      <c r="C18" s="395">
        <f>SUM(C5:C16)</f>
        <v>12684</v>
      </c>
      <c r="D18" s="395">
        <f>SUM(D5:D16)</f>
        <v>13841</v>
      </c>
      <c r="E18" s="400">
        <f>(+D18-B18)/B18</f>
        <v>-0.14682857671207544</v>
      </c>
      <c r="F18" s="400">
        <f>(+D18-C18)/C18</f>
        <v>9.1217281614632606E-2</v>
      </c>
      <c r="H18" s="395">
        <f>SUM(H5:H16)</f>
        <v>12695</v>
      </c>
      <c r="I18" s="395">
        <f>SUM(I5:I16)</f>
        <v>9658</v>
      </c>
      <c r="J18" s="395">
        <f>SUM(J5:J16)</f>
        <v>10317</v>
      </c>
      <c r="K18" s="400">
        <f>(+J18-H18)/H18</f>
        <v>-0.1873178416699488</v>
      </c>
      <c r="L18" s="400">
        <f>(+J18-I18)/I18</f>
        <v>6.8233588734727693E-2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29" si="8">(+D23-B23)/B23</f>
        <v>-0.21551176096630642</v>
      </c>
      <c r="F23" s="400">
        <f t="shared" ref="F23:F29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29" si="10">(+J23-H23)/H23</f>
        <v>-0.28619528619528617</v>
      </c>
      <c r="L23" s="400">
        <f t="shared" ref="L23:L29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>
        <v>2366</v>
      </c>
      <c r="C29" s="6">
        <v>1931</v>
      </c>
      <c r="D29" s="6">
        <v>2019</v>
      </c>
      <c r="E29" s="400">
        <f t="shared" si="8"/>
        <v>-0.14666103127641589</v>
      </c>
      <c r="F29" s="400">
        <f t="shared" si="9"/>
        <v>4.5572242361470741E-2</v>
      </c>
      <c r="H29" s="11">
        <v>2040</v>
      </c>
      <c r="I29" s="6">
        <v>1644</v>
      </c>
      <c r="J29" s="6">
        <v>1723</v>
      </c>
      <c r="K29" s="400">
        <f t="shared" si="10"/>
        <v>-0.1553921568627451</v>
      </c>
      <c r="L29" s="400">
        <f t="shared" si="11"/>
        <v>4.8053527980535277E-2</v>
      </c>
      <c r="N29" s="395" t="s">
        <v>104</v>
      </c>
      <c r="O29" s="11">
        <v>2366</v>
      </c>
      <c r="P29" s="6">
        <v>1931</v>
      </c>
      <c r="Q29" s="6">
        <v>2019</v>
      </c>
      <c r="R29" s="400">
        <f t="shared" si="12"/>
        <v>-0.14666103127641589</v>
      </c>
      <c r="S29" s="400">
        <f t="shared" si="13"/>
        <v>4.5572242361470741E-2</v>
      </c>
      <c r="U29" s="11">
        <v>2040</v>
      </c>
      <c r="V29" s="6">
        <v>1644</v>
      </c>
      <c r="W29" s="6">
        <v>1723</v>
      </c>
      <c r="X29" s="400">
        <f t="shared" si="14"/>
        <v>-0.1553921568627451</v>
      </c>
      <c r="Y29" s="400">
        <f t="shared" si="15"/>
        <v>4.8053527980535277E-2</v>
      </c>
    </row>
    <row r="30" spans="1:25" ht="12.75" customHeight="1" x14ac:dyDescent="0.2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14987</v>
      </c>
      <c r="C36" s="395">
        <f>SUM(C23:C34)</f>
        <v>11502</v>
      </c>
      <c r="D36" s="395">
        <f>SUM(D23:D34)</f>
        <v>12408</v>
      </c>
      <c r="E36" s="400">
        <f>(+D36-B36)/B36</f>
        <v>-0.17208247147527858</v>
      </c>
      <c r="F36" s="400">
        <f>(+D36-C36)/C36</f>
        <v>7.8768909754825242E-2</v>
      </c>
      <c r="H36" s="395">
        <f>SUM(H23:H34)</f>
        <v>11923</v>
      </c>
      <c r="I36" s="395">
        <f>SUM(I23:I34)</f>
        <v>9040</v>
      </c>
      <c r="J36" s="395">
        <f>SUM(J23:J34)</f>
        <v>9554</v>
      </c>
      <c r="K36" s="400">
        <f>(+J36-H36)/H36</f>
        <v>-0.19869160446196427</v>
      </c>
      <c r="L36" s="400">
        <f>(+J36-I36)/I36</f>
        <v>5.6858407079646019E-2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">
      <c r="E37" s="400"/>
      <c r="R37" s="400"/>
    </row>
    <row r="38" spans="1:29" ht="12.75" customHeight="1" x14ac:dyDescent="0.25">
      <c r="Z38" s="553" t="s">
        <v>7298</v>
      </c>
      <c r="AA38" s="6"/>
      <c r="AB38" s="6"/>
      <c r="AC38" s="6"/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54" t="s">
        <v>7293</v>
      </c>
      <c r="AA39" s="555">
        <v>2023</v>
      </c>
      <c r="AB39" s="555">
        <v>2024</v>
      </c>
      <c r="AC39" s="556" t="s">
        <v>7294</v>
      </c>
    </row>
    <row r="40" spans="1:29" ht="12.75" customHeight="1" x14ac:dyDescent="0.2">
      <c r="A40" s="394">
        <f ca="1">TODAY()</f>
        <v>45518</v>
      </c>
      <c r="G40" s="398" t="s">
        <v>3</v>
      </c>
      <c r="N40" s="394">
        <f ca="1">TODAY()</f>
        <v>45518</v>
      </c>
      <c r="T40" s="398" t="s">
        <v>3</v>
      </c>
      <c r="Z40" s="557" t="s">
        <v>10</v>
      </c>
      <c r="AA40" s="6">
        <f>I49</f>
        <v>893</v>
      </c>
      <c r="AB40" s="6">
        <f>J49</f>
        <v>906</v>
      </c>
      <c r="AC40" s="558">
        <f>(AB40-AA40)/AA40</f>
        <v>1.4557670772676373E-2</v>
      </c>
    </row>
    <row r="41" spans="1:29" ht="12.75" customHeight="1" x14ac:dyDescent="0.2">
      <c r="Z41" s="559" t="s">
        <v>16</v>
      </c>
      <c r="AA41" s="6">
        <f>I68</f>
        <v>487</v>
      </c>
      <c r="AB41" s="6">
        <f>J68</f>
        <v>526</v>
      </c>
      <c r="AC41" s="558">
        <f t="shared" ref="AC41:AC44" si="16">(AB41-AA41)/AA41</f>
        <v>8.0082135523613956E-2</v>
      </c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7" t="s">
        <v>11</v>
      </c>
      <c r="AA42" s="6">
        <f>I87</f>
        <v>106</v>
      </c>
      <c r="AB42" s="6">
        <f>J87</f>
        <v>134</v>
      </c>
      <c r="AC42" s="558">
        <f t="shared" si="16"/>
        <v>0.26415094339622641</v>
      </c>
    </row>
    <row r="43" spans="1:29" ht="12.75" customHeight="1" thickBot="1" x14ac:dyDescent="0.25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49" si="17">(+D43-B43)/B43</f>
        <v>-0.27720930232558139</v>
      </c>
      <c r="F43" s="400">
        <f t="shared" ref="F43:F49" si="18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49" si="19">(+J43-H43)/H43</f>
        <v>-0.27897574123989216</v>
      </c>
      <c r="L43" s="400">
        <f t="shared" ref="L43:L49" si="20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1">(+Q43-O43)/O43</f>
        <v>-0.27720930232558139</v>
      </c>
      <c r="S43" s="400">
        <f t="shared" ref="S43:S54" si="22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3">(+W43-U43)/U43</f>
        <v>-0.27897574123989216</v>
      </c>
      <c r="Y43" s="400">
        <f t="shared" ref="Y43:Y54" si="24">(+W43-V43)/V43</f>
        <v>9.1836734693877556E-2</v>
      </c>
      <c r="Z43" s="560" t="s">
        <v>15</v>
      </c>
      <c r="AA43" s="561">
        <f>I106</f>
        <v>158</v>
      </c>
      <c r="AB43" s="561">
        <f>J106</f>
        <v>157</v>
      </c>
      <c r="AC43" s="558">
        <f t="shared" si="16"/>
        <v>-6.3291139240506328E-3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7"/>
        <v>-0.13276231263383298</v>
      </c>
      <c r="F44" s="400">
        <f t="shared" si="18"/>
        <v>0.15220483641536273</v>
      </c>
      <c r="H44" s="395">
        <v>730</v>
      </c>
      <c r="I44" s="395">
        <v>534</v>
      </c>
      <c r="J44" s="395">
        <v>619</v>
      </c>
      <c r="K44" s="400">
        <f t="shared" si="19"/>
        <v>-0.15205479452054796</v>
      </c>
      <c r="L44" s="400">
        <f t="shared" si="20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1"/>
        <v>-0.13276231263383298</v>
      </c>
      <c r="S44" s="400">
        <f t="shared" si="22"/>
        <v>0.15220483641536273</v>
      </c>
      <c r="U44" s="395">
        <v>730</v>
      </c>
      <c r="V44" s="395">
        <v>534</v>
      </c>
      <c r="W44" s="395">
        <v>619</v>
      </c>
      <c r="X44" s="400">
        <f t="shared" si="23"/>
        <v>-0.15205479452054796</v>
      </c>
      <c r="Y44" s="400">
        <f t="shared" si="24"/>
        <v>0.15917602996254682</v>
      </c>
      <c r="Z44" s="557" t="s">
        <v>7295</v>
      </c>
      <c r="AA44" s="562">
        <f>SUM(AA40:AA43)</f>
        <v>1644</v>
      </c>
      <c r="AB44" s="562">
        <f>SUM(AB40:AB43)</f>
        <v>1723</v>
      </c>
      <c r="AC44" s="558">
        <f t="shared" si="16"/>
        <v>4.8053527980535277E-2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7"/>
        <v>-0.1012987012987013</v>
      </c>
      <c r="F45" s="400">
        <f t="shared" si="18"/>
        <v>0.14191419141914191</v>
      </c>
      <c r="H45" s="395">
        <v>1036</v>
      </c>
      <c r="I45" s="395">
        <v>677</v>
      </c>
      <c r="J45" s="395">
        <v>716</v>
      </c>
      <c r="K45" s="400">
        <f t="shared" si="19"/>
        <v>-0.30888030888030887</v>
      </c>
      <c r="L45" s="400">
        <f t="shared" si="20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1"/>
        <v>-0.1012987012987013</v>
      </c>
      <c r="S45" s="400">
        <f t="shared" si="22"/>
        <v>0.14191419141914191</v>
      </c>
      <c r="U45" s="395">
        <v>1036</v>
      </c>
      <c r="V45" s="395">
        <v>677</v>
      </c>
      <c r="W45" s="395">
        <v>716</v>
      </c>
      <c r="X45" s="400">
        <f t="shared" si="23"/>
        <v>-0.30888030888030887</v>
      </c>
      <c r="Y45" s="400">
        <f t="shared" si="24"/>
        <v>5.7607090103397339E-2</v>
      </c>
      <c r="Z45" s="563"/>
      <c r="AA45" s="564"/>
      <c r="AB45" s="564"/>
      <c r="AC45" s="564"/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7"/>
        <v>-0.13364413364413363</v>
      </c>
      <c r="F46" s="400">
        <f t="shared" si="18"/>
        <v>0.14830072090628219</v>
      </c>
      <c r="H46" s="11">
        <v>1037</v>
      </c>
      <c r="I46" s="6">
        <v>715</v>
      </c>
      <c r="J46" s="6">
        <v>881</v>
      </c>
      <c r="K46" s="400">
        <f t="shared" si="19"/>
        <v>-0.15043394406943106</v>
      </c>
      <c r="L46" s="400">
        <f t="shared" si="20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1"/>
        <v>-0.13364413364413363</v>
      </c>
      <c r="S46" s="400">
        <f t="shared" si="22"/>
        <v>0.14830072090628219</v>
      </c>
      <c r="U46" s="11">
        <v>1037</v>
      </c>
      <c r="V46" s="6">
        <v>715</v>
      </c>
      <c r="W46" s="6">
        <v>881</v>
      </c>
      <c r="X46" s="400">
        <f t="shared" si="23"/>
        <v>-0.15043394406943106</v>
      </c>
      <c r="Y46" s="400">
        <f t="shared" si="24"/>
        <v>0.23216783216783216</v>
      </c>
      <c r="Z46" s="557" t="s">
        <v>12</v>
      </c>
      <c r="AA46" s="6">
        <f>I125</f>
        <v>228</v>
      </c>
      <c r="AB46" s="6">
        <f>J125</f>
        <v>236</v>
      </c>
      <c r="AC46" s="558">
        <f t="shared" ref="AC46:AC48" si="25">(AB46-AA46)/AA46</f>
        <v>3.5087719298245612E-2</v>
      </c>
    </row>
    <row r="47" spans="1:29" ht="12.75" customHeight="1" x14ac:dyDescent="0.2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7"/>
        <v>-0.18331053351573187</v>
      </c>
      <c r="F47" s="400">
        <f t="shared" si="18"/>
        <v>0.12535344015080113</v>
      </c>
      <c r="H47" s="11">
        <v>1171</v>
      </c>
      <c r="I47" s="6">
        <v>906</v>
      </c>
      <c r="J47" s="6">
        <v>971</v>
      </c>
      <c r="K47" s="400">
        <f t="shared" si="19"/>
        <v>-0.17079419299743809</v>
      </c>
      <c r="L47" s="400">
        <f t="shared" si="20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1"/>
        <v>-0.18331053351573187</v>
      </c>
      <c r="S47" s="400">
        <f t="shared" si="22"/>
        <v>0.12535344015080113</v>
      </c>
      <c r="U47" s="11">
        <v>1171</v>
      </c>
      <c r="V47" s="6">
        <v>906</v>
      </c>
      <c r="W47" s="6">
        <v>971</v>
      </c>
      <c r="X47" s="400">
        <f t="shared" si="23"/>
        <v>-0.17079419299743809</v>
      </c>
      <c r="Y47" s="400">
        <f t="shared" si="24"/>
        <v>7.1743929359823405E-2</v>
      </c>
      <c r="Z47" s="559" t="s">
        <v>8</v>
      </c>
      <c r="AA47" s="6">
        <f>I144</f>
        <v>157</v>
      </c>
      <c r="AB47" s="6">
        <f>J144</f>
        <v>178</v>
      </c>
      <c r="AC47" s="558">
        <f t="shared" si="25"/>
        <v>0.13375796178343949</v>
      </c>
    </row>
    <row r="48" spans="1:29" ht="12.75" customHeight="1" thickBot="1" x14ac:dyDescent="0.25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7"/>
        <v>-0.30063694267515922</v>
      </c>
      <c r="F48" s="400">
        <f t="shared" si="18"/>
        <v>-7.2635135135135129E-2</v>
      </c>
      <c r="H48" s="11">
        <v>1251</v>
      </c>
      <c r="I48" s="6">
        <v>939</v>
      </c>
      <c r="J48" s="6">
        <v>895</v>
      </c>
      <c r="K48" s="400">
        <f t="shared" si="19"/>
        <v>-0.28457234212629895</v>
      </c>
      <c r="L48" s="400">
        <f t="shared" si="20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1"/>
        <v>-0.30063694267515922</v>
      </c>
      <c r="S48" s="400">
        <f t="shared" si="22"/>
        <v>-7.2635135135135129E-2</v>
      </c>
      <c r="U48" s="11">
        <v>1251</v>
      </c>
      <c r="V48" s="6">
        <v>939</v>
      </c>
      <c r="W48" s="6">
        <v>895</v>
      </c>
      <c r="X48" s="400">
        <f t="shared" si="23"/>
        <v>-0.28457234212629895</v>
      </c>
      <c r="Y48" s="400">
        <f t="shared" si="24"/>
        <v>-4.6858359957401494E-2</v>
      </c>
      <c r="Z48" s="565" t="s">
        <v>14</v>
      </c>
      <c r="AA48" s="561">
        <f>I165</f>
        <v>124</v>
      </c>
      <c r="AB48" s="561">
        <f>J165</f>
        <v>117</v>
      </c>
      <c r="AC48" s="558">
        <f t="shared" si="25"/>
        <v>-5.6451612903225805E-2</v>
      </c>
    </row>
    <row r="49" spans="1:29" ht="12.75" customHeight="1" x14ac:dyDescent="0.2">
      <c r="A49" s="6" t="s">
        <v>104</v>
      </c>
      <c r="B49" s="11">
        <v>1382</v>
      </c>
      <c r="C49" s="6">
        <v>1130</v>
      </c>
      <c r="D49" s="6">
        <v>1115</v>
      </c>
      <c r="E49" s="480">
        <f t="shared" si="17"/>
        <v>-0.19319826338639653</v>
      </c>
      <c r="F49" s="480">
        <f t="shared" si="18"/>
        <v>-1.3274336283185841E-2</v>
      </c>
      <c r="G49" s="11"/>
      <c r="H49" s="11">
        <v>1137</v>
      </c>
      <c r="I49" s="6">
        <v>893</v>
      </c>
      <c r="J49" s="6">
        <v>906</v>
      </c>
      <c r="K49" s="480">
        <f t="shared" si="19"/>
        <v>-0.20316622691292877</v>
      </c>
      <c r="L49" s="480">
        <f t="shared" si="20"/>
        <v>1.4557670772676373E-2</v>
      </c>
      <c r="N49" s="6" t="s">
        <v>104</v>
      </c>
      <c r="O49" s="11">
        <v>1382</v>
      </c>
      <c r="P49" s="6">
        <v>1130</v>
      </c>
      <c r="Q49" s="6">
        <v>1115</v>
      </c>
      <c r="R49" s="480">
        <f t="shared" si="21"/>
        <v>-0.19319826338639653</v>
      </c>
      <c r="S49" s="480">
        <f t="shared" si="22"/>
        <v>-1.3274336283185841E-2</v>
      </c>
      <c r="T49" s="11"/>
      <c r="U49" s="11">
        <v>1137</v>
      </c>
      <c r="V49" s="6">
        <v>893</v>
      </c>
      <c r="W49" s="6">
        <v>906</v>
      </c>
      <c r="X49" s="480">
        <f t="shared" si="23"/>
        <v>-0.20316622691292877</v>
      </c>
      <c r="Y49" s="480">
        <f t="shared" si="24"/>
        <v>1.4557670772676373E-2</v>
      </c>
      <c r="Z49" s="559" t="s">
        <v>7296</v>
      </c>
      <c r="AA49" s="566">
        <f>SUM(AA46:AA48)+AA44</f>
        <v>2153</v>
      </c>
      <c r="AB49" s="566">
        <f>SUM(AB46:AB48)+AB44</f>
        <v>2254</v>
      </c>
      <c r="AC49" s="558">
        <f>(AB49-AA49)/AA49</f>
        <v>4.6911286576869486E-2</v>
      </c>
    </row>
    <row r="50" spans="1:29" ht="12.75" customHeight="1" x14ac:dyDescent="0.2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552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1"/>
        <v>-1</v>
      </c>
      <c r="S50" s="400">
        <f t="shared" si="22"/>
        <v>-1</v>
      </c>
      <c r="U50" s="11">
        <v>1159</v>
      </c>
      <c r="V50" s="6">
        <v>925</v>
      </c>
      <c r="W50" s="6"/>
      <c r="X50" s="400">
        <f t="shared" si="23"/>
        <v>-1</v>
      </c>
      <c r="Y50" s="400">
        <f t="shared" si="24"/>
        <v>-1</v>
      </c>
      <c r="Z50" s="567"/>
      <c r="AA50" s="568"/>
      <c r="AB50" s="568"/>
      <c r="AC50" s="568"/>
    </row>
    <row r="51" spans="1:29" ht="12.75" customHeight="1" thickBot="1" x14ac:dyDescent="0.25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1"/>
        <v>-1</v>
      </c>
      <c r="S51" s="400">
        <f t="shared" si="22"/>
        <v>-1</v>
      </c>
      <c r="U51" s="11">
        <v>1004</v>
      </c>
      <c r="V51" s="6">
        <v>838</v>
      </c>
      <c r="W51" s="6"/>
      <c r="X51" s="400">
        <f t="shared" si="23"/>
        <v>-1</v>
      </c>
      <c r="Y51" s="400">
        <f t="shared" si="24"/>
        <v>-1</v>
      </c>
      <c r="Z51" s="569" t="s">
        <v>7297</v>
      </c>
      <c r="AA51" s="570"/>
      <c r="AB51" s="570"/>
      <c r="AC51" s="570"/>
    </row>
    <row r="52" spans="1:29" ht="12.75" customHeight="1" thickBot="1" x14ac:dyDescent="0.25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1"/>
        <v>-1</v>
      </c>
      <c r="S52" s="400">
        <f t="shared" si="22"/>
        <v>-1</v>
      </c>
      <c r="U52" s="11">
        <v>853</v>
      </c>
      <c r="V52" s="6">
        <v>920</v>
      </c>
      <c r="W52" s="6"/>
      <c r="X52" s="400">
        <f t="shared" si="23"/>
        <v>-1</v>
      </c>
      <c r="Y52" s="400">
        <f t="shared" si="24"/>
        <v>-1</v>
      </c>
      <c r="Z52" s="571" t="s">
        <v>7293</v>
      </c>
      <c r="AA52" s="555">
        <v>2023</v>
      </c>
      <c r="AB52" s="555">
        <v>2024</v>
      </c>
      <c r="AC52" s="556" t="s">
        <v>7294</v>
      </c>
    </row>
    <row r="53" spans="1:29" ht="12.75" customHeight="1" x14ac:dyDescent="0.2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1"/>
        <v>-1</v>
      </c>
      <c r="S53" s="400">
        <f t="shared" si="22"/>
        <v>-1</v>
      </c>
      <c r="U53" s="11">
        <v>777</v>
      </c>
      <c r="V53" s="6">
        <v>787</v>
      </c>
      <c r="W53" s="6"/>
      <c r="X53" s="400">
        <f t="shared" si="23"/>
        <v>-1</v>
      </c>
      <c r="Y53" s="400">
        <f t="shared" si="24"/>
        <v>-1</v>
      </c>
      <c r="Z53" s="572" t="s">
        <v>10</v>
      </c>
      <c r="AA53" s="6">
        <f>C49</f>
        <v>1130</v>
      </c>
      <c r="AB53" s="6">
        <f>D49</f>
        <v>1115</v>
      </c>
      <c r="AC53" s="558">
        <f t="shared" ref="AC53:AC57" si="26">(AB53-AA53)/AA53</f>
        <v>-1.3274336283185841E-2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1"/>
        <v>-1</v>
      </c>
      <c r="S54" s="400">
        <f t="shared" si="22"/>
        <v>-1</v>
      </c>
      <c r="T54"/>
      <c r="U54" s="6">
        <v>746</v>
      </c>
      <c r="V54" s="6">
        <v>675</v>
      </c>
      <c r="W54" s="6"/>
      <c r="X54" s="384">
        <f t="shared" si="23"/>
        <v>-1</v>
      </c>
      <c r="Y54" s="384">
        <f t="shared" si="24"/>
        <v>-1</v>
      </c>
      <c r="Z54" s="559" t="s">
        <v>16</v>
      </c>
      <c r="AA54" s="6">
        <f>C68</f>
        <v>529</v>
      </c>
      <c r="AB54" s="6">
        <f>D68</f>
        <v>552</v>
      </c>
      <c r="AC54" s="558">
        <f t="shared" si="26"/>
        <v>4.3478260869565216E-2</v>
      </c>
    </row>
    <row r="55" spans="1:29" ht="12.75" customHeight="1" x14ac:dyDescent="0.2">
      <c r="Z55" s="557" t="s">
        <v>11</v>
      </c>
      <c r="AA55" s="6">
        <f>C87</f>
        <v>125</v>
      </c>
      <c r="AB55" s="6">
        <f>D87</f>
        <v>142</v>
      </c>
      <c r="AC55" s="558">
        <f t="shared" si="26"/>
        <v>0.13600000000000001</v>
      </c>
    </row>
    <row r="56" spans="1:29" ht="12.75" customHeight="1" thickBot="1" x14ac:dyDescent="0.25">
      <c r="A56" s="395" t="s">
        <v>110</v>
      </c>
      <c r="B56" s="395">
        <f>SUM(B43:B54)</f>
        <v>8865</v>
      </c>
      <c r="C56" s="395">
        <f>SUM(C43:C54)</f>
        <v>6617</v>
      </c>
      <c r="D56" s="395">
        <f>SUM(D43:D54)</f>
        <v>7147</v>
      </c>
      <c r="E56" s="400">
        <f>(+D56-B56)/B56</f>
        <v>-0.19379582628313594</v>
      </c>
      <c r="F56" s="400">
        <f>(+D56-C56)/C56</f>
        <v>8.0096720568233332E-2</v>
      </c>
      <c r="H56" s="395">
        <f>SUM(H43:H54)</f>
        <v>7104</v>
      </c>
      <c r="I56" s="395">
        <f>SUM(I43:I54)</f>
        <v>5154</v>
      </c>
      <c r="J56" s="395">
        <f>SUM(J43:J54)</f>
        <v>5523</v>
      </c>
      <c r="K56" s="400">
        <f>(+J56-H56)/H56</f>
        <v>-0.22255067567567569</v>
      </c>
      <c r="L56" s="400">
        <f>(+J56-I56)/I56</f>
        <v>7.1594877764842843E-2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60" t="s">
        <v>15</v>
      </c>
      <c r="AA56" s="561">
        <f>C106</f>
        <v>147</v>
      </c>
      <c r="AB56" s="561">
        <f>D106</f>
        <v>210</v>
      </c>
      <c r="AC56" s="558">
        <f>(AB56-AA56)/AA56</f>
        <v>0.42857142857142855</v>
      </c>
    </row>
    <row r="57" spans="1:29" ht="12.75" customHeight="1" x14ac:dyDescent="0.2">
      <c r="Z57" s="557" t="s">
        <v>7295</v>
      </c>
      <c r="AA57" s="562">
        <f>SUM(AA53:AA56)</f>
        <v>1931</v>
      </c>
      <c r="AB57" s="562">
        <f>SUM(AB53:AB56)</f>
        <v>2019</v>
      </c>
      <c r="AC57" s="558">
        <f t="shared" si="26"/>
        <v>4.5572242361470741E-2</v>
      </c>
    </row>
    <row r="58" spans="1:29" ht="12.75" customHeight="1" x14ac:dyDescent="0.2">
      <c r="G58" s="398" t="s">
        <v>112</v>
      </c>
      <c r="T58" s="398" t="s">
        <v>112</v>
      </c>
      <c r="Z58" s="563"/>
      <c r="AA58" s="564"/>
      <c r="AB58" s="564"/>
      <c r="AC58" s="564"/>
    </row>
    <row r="59" spans="1:29" ht="12.75" customHeight="1" x14ac:dyDescent="0.2">
      <c r="G59" s="398" t="s">
        <v>3</v>
      </c>
      <c r="T59" s="398" t="s">
        <v>3</v>
      </c>
      <c r="Z59" s="557" t="s">
        <v>12</v>
      </c>
      <c r="AA59" s="6">
        <f>C125</f>
        <v>261</v>
      </c>
      <c r="AB59" s="6">
        <f>D125</f>
        <v>273</v>
      </c>
      <c r="AC59" s="558">
        <f t="shared" ref="AC59:AC61" si="27">(AB59-AA59)/AA59</f>
        <v>4.5977011494252873E-2</v>
      </c>
    </row>
    <row r="60" spans="1:29" ht="12.75" customHeight="1" x14ac:dyDescent="0.2">
      <c r="G60" s="398"/>
      <c r="T60" s="398"/>
      <c r="Z60" s="559" t="s">
        <v>8</v>
      </c>
      <c r="AA60" s="6">
        <f>C144</f>
        <v>212</v>
      </c>
      <c r="AB60" s="6">
        <f>D144</f>
        <v>188</v>
      </c>
      <c r="AC60" s="558">
        <f t="shared" si="27"/>
        <v>-0.11320754716981132</v>
      </c>
    </row>
    <row r="61" spans="1:29" ht="12.75" customHeight="1" thickBot="1" x14ac:dyDescent="0.25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  <c r="Z61" s="565" t="s">
        <v>14</v>
      </c>
      <c r="AA61" s="561">
        <f>C165</f>
        <v>171</v>
      </c>
      <c r="AB61" s="561">
        <f>D165</f>
        <v>186</v>
      </c>
      <c r="AC61" s="558">
        <f t="shared" si="27"/>
        <v>8.771929824561403E-2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8" si="28">(+D62-B62)/B62</f>
        <v>-0.12698412698412698</v>
      </c>
      <c r="F62" s="400">
        <f t="shared" ref="F62:F68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8" si="30">(+J62-H62)/H62</f>
        <v>-0.20634920634920634</v>
      </c>
      <c r="L62" s="400">
        <f t="shared" ref="L62:L68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  <c r="Z62" s="559" t="s">
        <v>7296</v>
      </c>
      <c r="AA62" s="566">
        <f>SUM(AA59:AA61)+AA57</f>
        <v>2575</v>
      </c>
      <c r="AB62" s="566">
        <f>SUM(AB59:AB61)+AB57</f>
        <v>2666</v>
      </c>
      <c r="AC62" s="558">
        <f>(AB62-AA62)/AA62</f>
        <v>3.5339805825242716E-2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</row>
    <row r="65" spans="1:25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8"/>
        <v>-0.14673046251993621</v>
      </c>
      <c r="F65" s="400">
        <f t="shared" si="29"/>
        <v>0.20495495495495494</v>
      </c>
      <c r="H65" s="11">
        <v>429</v>
      </c>
      <c r="I65" s="6">
        <v>340</v>
      </c>
      <c r="J65" s="6">
        <v>358</v>
      </c>
      <c r="K65" s="400">
        <f t="shared" si="30"/>
        <v>-0.1655011655011655</v>
      </c>
      <c r="L65" s="400">
        <f t="shared" si="31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2"/>
        <v>-0.14673046251993621</v>
      </c>
      <c r="S65" s="400">
        <f t="shared" si="33"/>
        <v>0.20495495495495494</v>
      </c>
      <c r="U65" s="11">
        <v>429</v>
      </c>
      <c r="V65" s="6">
        <v>340</v>
      </c>
      <c r="W65" s="6">
        <v>358</v>
      </c>
      <c r="X65" s="400">
        <f t="shared" si="34"/>
        <v>-0.1655011655011655</v>
      </c>
      <c r="Y65" s="400">
        <f t="shared" si="35"/>
        <v>5.2941176470588235E-2</v>
      </c>
    </row>
    <row r="66" spans="1:25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8"/>
        <v>-6.1046511627906974E-2</v>
      </c>
      <c r="F66" s="400">
        <f t="shared" si="29"/>
        <v>0.20297951582867785</v>
      </c>
      <c r="H66" s="11">
        <v>525</v>
      </c>
      <c r="I66" s="6">
        <v>414</v>
      </c>
      <c r="J66" s="6">
        <v>474</v>
      </c>
      <c r="K66" s="400">
        <f t="shared" si="30"/>
        <v>-9.7142857142857142E-2</v>
      </c>
      <c r="L66" s="400">
        <f t="shared" si="31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2"/>
        <v>-6.1046511627906974E-2</v>
      </c>
      <c r="S66" s="400">
        <f t="shared" si="33"/>
        <v>0.20297951582867785</v>
      </c>
      <c r="U66" s="11">
        <v>525</v>
      </c>
      <c r="V66" s="6">
        <v>414</v>
      </c>
      <c r="W66" s="6">
        <v>474</v>
      </c>
      <c r="X66" s="400">
        <f t="shared" si="34"/>
        <v>-9.7142857142857142E-2</v>
      </c>
      <c r="Y66" s="400">
        <f t="shared" si="35"/>
        <v>0.14492753623188406</v>
      </c>
    </row>
    <row r="67" spans="1:25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8"/>
        <v>-0.25480153649167736</v>
      </c>
      <c r="F67" s="400">
        <f t="shared" si="29"/>
        <v>-2.6755852842809364E-2</v>
      </c>
      <c r="H67" s="11">
        <v>635</v>
      </c>
      <c r="I67" s="6">
        <v>536</v>
      </c>
      <c r="J67" s="6">
        <v>449</v>
      </c>
      <c r="K67" s="400">
        <f t="shared" si="30"/>
        <v>-0.29291338582677168</v>
      </c>
      <c r="L67" s="400">
        <f t="shared" si="31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2"/>
        <v>-0.25480153649167736</v>
      </c>
      <c r="S67" s="400">
        <f t="shared" si="33"/>
        <v>-2.6755852842809364E-2</v>
      </c>
      <c r="U67" s="11">
        <v>635</v>
      </c>
      <c r="V67" s="6">
        <v>536</v>
      </c>
      <c r="W67" s="6">
        <v>449</v>
      </c>
      <c r="X67" s="400">
        <f t="shared" si="34"/>
        <v>-0.29291338582677168</v>
      </c>
      <c r="Y67" s="400">
        <f t="shared" si="35"/>
        <v>-0.16231343283582089</v>
      </c>
    </row>
    <row r="68" spans="1:25" ht="12.75" customHeight="1" x14ac:dyDescent="0.2">
      <c r="A68" s="395" t="s">
        <v>104</v>
      </c>
      <c r="B68" s="11">
        <v>650</v>
      </c>
      <c r="C68" s="6">
        <v>529</v>
      </c>
      <c r="D68" s="6">
        <v>552</v>
      </c>
      <c r="E68" s="400">
        <f t="shared" si="28"/>
        <v>-0.15076923076923077</v>
      </c>
      <c r="F68" s="400">
        <f t="shared" si="29"/>
        <v>4.3478260869565216E-2</v>
      </c>
      <c r="H68" s="11">
        <v>599</v>
      </c>
      <c r="I68" s="6">
        <v>487</v>
      </c>
      <c r="J68" s="6">
        <v>526</v>
      </c>
      <c r="K68" s="400">
        <f t="shared" si="30"/>
        <v>-0.12186978297161936</v>
      </c>
      <c r="L68" s="400">
        <f t="shared" si="31"/>
        <v>8.0082135523613956E-2</v>
      </c>
      <c r="N68" s="395" t="s">
        <v>104</v>
      </c>
      <c r="O68" s="11">
        <v>650</v>
      </c>
      <c r="P68" s="6">
        <v>529</v>
      </c>
      <c r="Q68" s="6">
        <v>552</v>
      </c>
      <c r="R68" s="400">
        <f t="shared" si="32"/>
        <v>-0.15076923076923077</v>
      </c>
      <c r="S68" s="400">
        <f t="shared" si="33"/>
        <v>4.3478260869565216E-2</v>
      </c>
      <c r="U68" s="11">
        <v>599</v>
      </c>
      <c r="V68" s="6">
        <v>487</v>
      </c>
      <c r="W68" s="6">
        <v>526</v>
      </c>
      <c r="X68" s="400">
        <f t="shared" si="34"/>
        <v>-0.12186978297161936</v>
      </c>
      <c r="Y68" s="400">
        <f t="shared" si="35"/>
        <v>8.0082135523613956E-2</v>
      </c>
    </row>
    <row r="69" spans="1:25" ht="12.75" customHeight="1" x14ac:dyDescent="0.2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32"/>
        <v>-1</v>
      </c>
      <c r="S69" s="400">
        <f t="shared" si="33"/>
        <v>-1</v>
      </c>
      <c r="U69" s="11">
        <v>582</v>
      </c>
      <c r="V69" s="6">
        <v>503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3937</v>
      </c>
      <c r="C75" s="395">
        <f>SUM(C62:C73)</f>
        <v>3134</v>
      </c>
      <c r="D75" s="395">
        <f>SUM(D62:D73)</f>
        <v>3289</v>
      </c>
      <c r="E75" s="400">
        <f>(+D75-B75)/B75</f>
        <v>-0.16459232918465838</v>
      </c>
      <c r="F75" s="400">
        <f>(+D75-C75)/C75</f>
        <v>4.9457562220804087E-2</v>
      </c>
      <c r="H75" s="395">
        <f>SUM(H62:H73)</f>
        <v>3050</v>
      </c>
      <c r="I75" s="395">
        <f>SUM(I62:I73)</f>
        <v>2500</v>
      </c>
      <c r="J75" s="395">
        <f>SUM(J62:J73)</f>
        <v>2538</v>
      </c>
      <c r="K75" s="400">
        <f>(+J75-H75)/H75</f>
        <v>-0.16786885245901639</v>
      </c>
      <c r="L75" s="400">
        <f>(+J75-I75)/I75</f>
        <v>1.52E-2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45518</v>
      </c>
      <c r="G77" s="398" t="s">
        <v>113</v>
      </c>
      <c r="N77" s="394">
        <f ca="1">TODAY()</f>
        <v>45518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7" si="36">(+D81-B81)/B81</f>
        <v>-0.16250000000000001</v>
      </c>
      <c r="F81" s="400">
        <f t="shared" ref="F81:F87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7" si="38">(+J81-H81)/H81</f>
        <v>-0.32876712328767121</v>
      </c>
      <c r="L81" s="400">
        <f t="shared" ref="L81:L87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>
        <v>122</v>
      </c>
      <c r="C87" s="6">
        <v>125</v>
      </c>
      <c r="D87" s="6">
        <v>142</v>
      </c>
      <c r="E87" s="400">
        <f t="shared" si="36"/>
        <v>0.16393442622950818</v>
      </c>
      <c r="F87" s="400">
        <f t="shared" si="37"/>
        <v>0.13600000000000001</v>
      </c>
      <c r="H87" s="11">
        <v>126</v>
      </c>
      <c r="I87" s="6">
        <v>106</v>
      </c>
      <c r="J87" s="6">
        <v>134</v>
      </c>
      <c r="K87" s="400">
        <f t="shared" si="38"/>
        <v>6.3492063492063489E-2</v>
      </c>
      <c r="L87" s="400">
        <f t="shared" si="39"/>
        <v>0.26415094339622641</v>
      </c>
      <c r="N87" s="395" t="s">
        <v>104</v>
      </c>
      <c r="O87" s="11">
        <v>122</v>
      </c>
      <c r="P87" s="6">
        <v>125</v>
      </c>
      <c r="Q87" s="6">
        <v>142</v>
      </c>
      <c r="R87" s="400">
        <f t="shared" si="40"/>
        <v>0.16393442622950818</v>
      </c>
      <c r="S87" s="400">
        <f t="shared" si="41"/>
        <v>0.13600000000000001</v>
      </c>
      <c r="U87" s="11">
        <v>126</v>
      </c>
      <c r="V87" s="6">
        <v>106</v>
      </c>
      <c r="W87" s="6">
        <v>134</v>
      </c>
      <c r="X87" s="400">
        <f t="shared" si="42"/>
        <v>6.3492063492063489E-2</v>
      </c>
      <c r="Y87" s="400">
        <f t="shared" si="43"/>
        <v>0.26415094339622641</v>
      </c>
    </row>
    <row r="88" spans="1:25" ht="12.75" customHeight="1" x14ac:dyDescent="0.2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11">
        <v>134</v>
      </c>
      <c r="V88" s="6">
        <v>110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895</v>
      </c>
      <c r="C94" s="395">
        <f>SUM(C81:C92)</f>
        <v>768</v>
      </c>
      <c r="D94" s="395">
        <f>SUM(D81:D92)</f>
        <v>780</v>
      </c>
      <c r="E94" s="400">
        <f>(+D94-B94)/B94</f>
        <v>-0.12849162011173185</v>
      </c>
      <c r="F94" s="400">
        <f>(+D94-C94)/C94</f>
        <v>1.5625E-2</v>
      </c>
      <c r="H94" s="395">
        <f>SUM(H81:H92)</f>
        <v>754</v>
      </c>
      <c r="I94" s="395">
        <f>SUM(I81:I92)</f>
        <v>627</v>
      </c>
      <c r="J94" s="395">
        <f>SUM(J81:J92)</f>
        <v>618</v>
      </c>
      <c r="K94" s="400">
        <f>(+J94-H94)/H94</f>
        <v>-0.18037135278514588</v>
      </c>
      <c r="L94" s="400">
        <f>(+J94-I94)/I94</f>
        <v>-1.4354066985645933E-2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6" si="44">(+D100-B100)/B100</f>
        <v>0.11650485436893204</v>
      </c>
      <c r="F100" s="400">
        <f t="shared" ref="F100:F106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6" si="46">(+J100-H100)/H100</f>
        <v>-0.47107438016528924</v>
      </c>
      <c r="L100" s="400">
        <f t="shared" ref="L100:L106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>
        <v>212</v>
      </c>
      <c r="C106" s="6">
        <v>147</v>
      </c>
      <c r="D106" s="6">
        <v>210</v>
      </c>
      <c r="E106" s="400">
        <f t="shared" si="44"/>
        <v>-9.433962264150943E-3</v>
      </c>
      <c r="F106" s="400">
        <f t="shared" si="45"/>
        <v>0.42857142857142855</v>
      </c>
      <c r="H106" s="11">
        <v>178</v>
      </c>
      <c r="I106" s="6">
        <v>158</v>
      </c>
      <c r="J106" s="6">
        <v>157</v>
      </c>
      <c r="K106" s="400">
        <f t="shared" si="46"/>
        <v>-0.11797752808988764</v>
      </c>
      <c r="L106" s="400">
        <f t="shared" si="47"/>
        <v>-6.3291139240506328E-3</v>
      </c>
      <c r="N106" s="395" t="s">
        <v>104</v>
      </c>
      <c r="O106" s="11">
        <v>212</v>
      </c>
      <c r="P106" s="6">
        <v>147</v>
      </c>
      <c r="Q106" s="6">
        <v>210</v>
      </c>
      <c r="R106" s="400">
        <f t="shared" si="48"/>
        <v>-9.433962264150943E-3</v>
      </c>
      <c r="S106" s="400">
        <f t="shared" si="49"/>
        <v>0.42857142857142855</v>
      </c>
      <c r="U106" s="11">
        <v>178</v>
      </c>
      <c r="V106" s="6">
        <v>158</v>
      </c>
      <c r="W106" s="6">
        <v>157</v>
      </c>
      <c r="X106" s="400">
        <f t="shared" si="50"/>
        <v>-0.11797752808988764</v>
      </c>
      <c r="Y106" s="400">
        <f t="shared" si="51"/>
        <v>-6.3291139240506328E-3</v>
      </c>
    </row>
    <row r="107" spans="1:25" ht="12.75" customHeight="1" x14ac:dyDescent="0.2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8"/>
        <v>-1</v>
      </c>
      <c r="S107" s="400">
        <f t="shared" si="49"/>
        <v>-1</v>
      </c>
      <c r="U107" s="11">
        <v>194</v>
      </c>
      <c r="V107" s="6">
        <v>159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1289</v>
      </c>
      <c r="C113" s="395">
        <f>SUM(C100:C111)</f>
        <v>983</v>
      </c>
      <c r="D113" s="395">
        <f>SUM(D100:D111)</f>
        <v>1192</v>
      </c>
      <c r="E113" s="400">
        <f>(+D113-B113)/B113</f>
        <v>-7.5252133436772686E-2</v>
      </c>
      <c r="F113" s="400">
        <f>(+D113-C113)/C113</f>
        <v>0.2126144455747711</v>
      </c>
      <c r="H113" s="395">
        <f>SUM(H100:H112)</f>
        <v>1015</v>
      </c>
      <c r="I113" s="395">
        <f>SUM(I100:I112)</f>
        <v>759</v>
      </c>
      <c r="J113" s="395">
        <f>SUM(J100:J112)</f>
        <v>875</v>
      </c>
      <c r="K113" s="400">
        <f>(+J113-H113)/H113</f>
        <v>-0.13793103448275862</v>
      </c>
      <c r="L113" s="400">
        <f>(+J113-I113)/I113</f>
        <v>0.15283267457180499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45518</v>
      </c>
      <c r="G116" s="398" t="s">
        <v>3</v>
      </c>
      <c r="N116" s="394">
        <f ca="1">TODAY()</f>
        <v>45518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5" si="52">(+D119-B119)/B119</f>
        <v>-9.2485549132947972E-2</v>
      </c>
      <c r="F119" s="400">
        <f t="shared" ref="F119:F125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5" si="54">(+J119-H119)/H119</f>
        <v>-0.33333333333333331</v>
      </c>
      <c r="L119" s="400">
        <f t="shared" ref="L119:L125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>
        <v>337</v>
      </c>
      <c r="C125" s="6">
        <v>261</v>
      </c>
      <c r="D125" s="6">
        <v>273</v>
      </c>
      <c r="E125" s="400">
        <f t="shared" si="52"/>
        <v>-0.18991097922848665</v>
      </c>
      <c r="F125" s="400">
        <f t="shared" si="53"/>
        <v>4.5977011494252873E-2</v>
      </c>
      <c r="H125" s="11">
        <v>275</v>
      </c>
      <c r="I125" s="6">
        <v>228</v>
      </c>
      <c r="J125" s="6">
        <v>236</v>
      </c>
      <c r="K125" s="400">
        <f t="shared" si="54"/>
        <v>-0.14181818181818182</v>
      </c>
      <c r="L125" s="400">
        <f t="shared" si="55"/>
        <v>3.5087719298245612E-2</v>
      </c>
      <c r="N125" s="395" t="s">
        <v>104</v>
      </c>
      <c r="O125" s="11">
        <v>337</v>
      </c>
      <c r="P125" s="6">
        <v>261</v>
      </c>
      <c r="Q125" s="6">
        <v>273</v>
      </c>
      <c r="R125" s="400">
        <f t="shared" si="56"/>
        <v>-0.18991097922848665</v>
      </c>
      <c r="S125" s="400">
        <f t="shared" si="57"/>
        <v>4.5977011494252873E-2</v>
      </c>
      <c r="U125" s="11">
        <v>275</v>
      </c>
      <c r="V125" s="6">
        <v>228</v>
      </c>
      <c r="W125" s="6">
        <v>236</v>
      </c>
      <c r="X125" s="400">
        <f t="shared" si="58"/>
        <v>-0.14181818181818182</v>
      </c>
      <c r="Y125" s="400">
        <f t="shared" si="59"/>
        <v>3.5087719298245612E-2</v>
      </c>
    </row>
    <row r="126" spans="1:25" ht="12.75" customHeight="1" x14ac:dyDescent="0.2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6"/>
        <v>-1</v>
      </c>
      <c r="S126" s="400">
        <f t="shared" si="57"/>
        <v>-1</v>
      </c>
      <c r="U126" s="11">
        <v>299</v>
      </c>
      <c r="V126" s="6">
        <v>239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2090</v>
      </c>
      <c r="C132" s="395">
        <f>SUM(C119:C130)</f>
        <v>1567</v>
      </c>
      <c r="D132" s="395">
        <f>SUM(D119:D130)</f>
        <v>1599</v>
      </c>
      <c r="E132" s="400">
        <f>(+D132-B132)/B132</f>
        <v>-0.23492822966507176</v>
      </c>
      <c r="F132" s="400">
        <f>(+D132-C132)/C132</f>
        <v>2.0421186981493301E-2</v>
      </c>
      <c r="H132" s="395">
        <f>SUM(H119:H131)</f>
        <v>1661</v>
      </c>
      <c r="I132" s="395">
        <f>SUM(I119:I131)</f>
        <v>1259</v>
      </c>
      <c r="J132" s="395">
        <f>SUM(J119:J131)</f>
        <v>1254</v>
      </c>
      <c r="K132" s="400">
        <f>(+J132-H132)/H132</f>
        <v>-0.24503311258278146</v>
      </c>
      <c r="L132" s="400">
        <f>(+J132-I132)/I132</f>
        <v>-3.9714058776806989E-3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4" si="60">(+D138-B138)/B138</f>
        <v>-7.874015748031496E-3</v>
      </c>
      <c r="F138" s="400">
        <f t="shared" ref="F138:F144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4" si="62">(+J138-H138)/H138</f>
        <v>-0.23357664233576642</v>
      </c>
      <c r="L138" s="400">
        <f t="shared" ref="L138:L144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>
        <v>235</v>
      </c>
      <c r="C144" s="6">
        <v>212</v>
      </c>
      <c r="D144" s="6">
        <v>188</v>
      </c>
      <c r="E144" s="400">
        <f t="shared" si="60"/>
        <v>-0.2</v>
      </c>
      <c r="F144" s="400">
        <f t="shared" si="61"/>
        <v>-0.11320754716981132</v>
      </c>
      <c r="H144" s="11">
        <v>194</v>
      </c>
      <c r="I144" s="6">
        <v>157</v>
      </c>
      <c r="J144" s="6">
        <v>178</v>
      </c>
      <c r="K144" s="400">
        <f t="shared" si="62"/>
        <v>-8.247422680412371E-2</v>
      </c>
      <c r="L144" s="400">
        <f t="shared" si="63"/>
        <v>0.13375796178343949</v>
      </c>
      <c r="N144" s="395" t="s">
        <v>104</v>
      </c>
      <c r="O144" s="11">
        <v>235</v>
      </c>
      <c r="P144" s="6">
        <v>212</v>
      </c>
      <c r="Q144" s="6">
        <v>188</v>
      </c>
      <c r="R144" s="400">
        <f t="shared" si="64"/>
        <v>-0.2</v>
      </c>
      <c r="S144" s="400">
        <f t="shared" si="65"/>
        <v>-0.11320754716981132</v>
      </c>
      <c r="U144" s="11">
        <v>194</v>
      </c>
      <c r="V144" s="6">
        <v>157</v>
      </c>
      <c r="W144" s="6">
        <v>178</v>
      </c>
      <c r="X144" s="400">
        <f t="shared" si="66"/>
        <v>-8.247422680412371E-2</v>
      </c>
      <c r="Y144" s="400">
        <f t="shared" si="67"/>
        <v>0.13375796178343949</v>
      </c>
    </row>
    <row r="145" spans="1:25" ht="12.75" customHeight="1" x14ac:dyDescent="0.2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4"/>
        <v>-1</v>
      </c>
      <c r="S145" s="400">
        <f t="shared" si="65"/>
        <v>-1</v>
      </c>
      <c r="U145" s="11">
        <v>204</v>
      </c>
      <c r="V145" s="6">
        <v>180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1569</v>
      </c>
      <c r="C151" s="395">
        <f>SUM(C138:C149)</f>
        <v>1191</v>
      </c>
      <c r="D151" s="395">
        <f>SUM(D138:D149)</f>
        <v>1232</v>
      </c>
      <c r="E151" s="400">
        <f>(+D151-B151)/B151</f>
        <v>-0.21478648820905036</v>
      </c>
      <c r="F151" s="400">
        <f>(+D151-C151)/C151</f>
        <v>3.4424853064651553E-2</v>
      </c>
      <c r="H151" s="395">
        <f>SUM(H138:H149)</f>
        <v>1271</v>
      </c>
      <c r="I151" s="395">
        <f>SUM(I138:I149)</f>
        <v>947</v>
      </c>
      <c r="J151" s="395">
        <f>SUM(J138:J149)</f>
        <v>973</v>
      </c>
      <c r="K151" s="400">
        <f>(+J151-H151)/H151</f>
        <v>-0.23446105428796224</v>
      </c>
      <c r="L151" s="400">
        <f>(+J151-I151)/I151</f>
        <v>2.7455121436114043E-2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45518</v>
      </c>
      <c r="F155" s="401" t="s">
        <v>117</v>
      </c>
      <c r="G155" s="401"/>
      <c r="N155" s="394">
        <f ca="1">TODAY()</f>
        <v>45518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5" si="68">(+D159-B159)/B159</f>
        <v>-8.3333333333333332E-3</v>
      </c>
      <c r="F159" s="400">
        <f t="shared" ref="F159:F165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5" si="70">(+J159-H159)/H159</f>
        <v>-0.25</v>
      </c>
      <c r="L159" s="400">
        <f t="shared" ref="L159:L165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>
        <v>205</v>
      </c>
      <c r="C165" s="6">
        <v>171</v>
      </c>
      <c r="D165" s="6">
        <v>186</v>
      </c>
      <c r="E165" s="400">
        <f t="shared" si="68"/>
        <v>-9.2682926829268292E-2</v>
      </c>
      <c r="F165" s="400">
        <f t="shared" si="69"/>
        <v>8.771929824561403E-2</v>
      </c>
      <c r="H165" s="11">
        <v>155</v>
      </c>
      <c r="I165" s="6">
        <v>124</v>
      </c>
      <c r="J165" s="6">
        <v>117</v>
      </c>
      <c r="K165" s="400">
        <f t="shared" si="70"/>
        <v>-0.24516129032258063</v>
      </c>
      <c r="L165" s="400">
        <f t="shared" si="71"/>
        <v>-5.6451612903225805E-2</v>
      </c>
      <c r="N165" s="395" t="s">
        <v>104</v>
      </c>
      <c r="O165" s="11">
        <v>205</v>
      </c>
      <c r="P165" s="6">
        <v>171</v>
      </c>
      <c r="Q165" s="6">
        <v>186</v>
      </c>
      <c r="R165" s="400">
        <f t="shared" si="72"/>
        <v>-9.2682926829268292E-2</v>
      </c>
      <c r="S165" s="400">
        <f t="shared" si="73"/>
        <v>8.771929824561403E-2</v>
      </c>
      <c r="U165" s="11">
        <v>155</v>
      </c>
      <c r="V165" s="6">
        <v>124</v>
      </c>
      <c r="W165" s="6">
        <v>117</v>
      </c>
      <c r="X165" s="400">
        <f t="shared" si="74"/>
        <v>-0.24516129032258063</v>
      </c>
      <c r="Y165" s="400">
        <f t="shared" si="75"/>
        <v>-5.6451612903225805E-2</v>
      </c>
    </row>
    <row r="166" spans="1:25" ht="12.75" customHeight="1" x14ac:dyDescent="0.2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72"/>
        <v>-1</v>
      </c>
      <c r="S166" s="400">
        <f t="shared" si="73"/>
        <v>-1</v>
      </c>
      <c r="U166" s="11">
        <v>159</v>
      </c>
      <c r="V166" s="6">
        <v>156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1228</v>
      </c>
      <c r="C172" s="395">
        <f>SUM(C159:C170)</f>
        <v>1072</v>
      </c>
      <c r="D172" s="395">
        <f>SUM(D159:D170)</f>
        <v>1182</v>
      </c>
      <c r="E172" s="400">
        <f>(+D172-B172)/B172</f>
        <v>-3.7459283387622153E-2</v>
      </c>
      <c r="F172" s="400">
        <f>(+D172-C172)/C172</f>
        <v>0.10261194029850747</v>
      </c>
      <c r="H172" s="395">
        <f>SUM(H159:H170)</f>
        <v>929</v>
      </c>
      <c r="I172" s="395">
        <f>SUM(I159:I170)</f>
        <v>735</v>
      </c>
      <c r="J172" s="395">
        <f>SUM(J159:J170)</f>
        <v>755</v>
      </c>
      <c r="K172" s="400">
        <f>(+J172-H172)/H172</f>
        <v>-0.18729817007534985</v>
      </c>
      <c r="L172" s="400">
        <f>(+J172-I172)/I172</f>
        <v>2.7210884353741496E-2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4" si="76">(+D178-B178)/B178</f>
        <v>-0.28235294117647058</v>
      </c>
      <c r="F178" s="400">
        <f t="shared" ref="F178:F184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4" si="78">(+J178-H178)/H178</f>
        <v>-7.1428571428571425E-2</v>
      </c>
      <c r="L178" s="400">
        <f t="shared" ref="L178:L184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>
        <v>133</v>
      </c>
      <c r="C184" s="6">
        <v>97</v>
      </c>
      <c r="D184" s="6">
        <v>120</v>
      </c>
      <c r="E184" s="400">
        <f t="shared" si="76"/>
        <v>-9.7744360902255634E-2</v>
      </c>
      <c r="F184" s="400">
        <f t="shared" si="77"/>
        <v>0.23711340206185566</v>
      </c>
      <c r="H184" s="11">
        <v>140</v>
      </c>
      <c r="I184" s="6">
        <v>98</v>
      </c>
      <c r="J184" s="6">
        <v>131</v>
      </c>
      <c r="K184" s="400">
        <f t="shared" si="78"/>
        <v>-6.4285714285714279E-2</v>
      </c>
      <c r="L184" s="400">
        <f t="shared" si="79"/>
        <v>0.33673469387755101</v>
      </c>
      <c r="N184" s="395" t="s">
        <v>104</v>
      </c>
      <c r="O184" s="11">
        <v>133</v>
      </c>
      <c r="P184" s="6">
        <v>97</v>
      </c>
      <c r="Q184" s="6">
        <v>120</v>
      </c>
      <c r="R184" s="400">
        <f t="shared" si="80"/>
        <v>-9.7744360902255634E-2</v>
      </c>
      <c r="S184" s="400">
        <f t="shared" si="81"/>
        <v>0.23711340206185566</v>
      </c>
      <c r="U184" s="11">
        <v>140</v>
      </c>
      <c r="V184" s="6">
        <v>98</v>
      </c>
      <c r="W184" s="6">
        <v>131</v>
      </c>
      <c r="X184" s="400">
        <f t="shared" si="82"/>
        <v>-6.4285714285714279E-2</v>
      </c>
      <c r="Y184" s="400">
        <f t="shared" si="83"/>
        <v>0.33673469387755101</v>
      </c>
    </row>
    <row r="185" spans="1:25" ht="12.75" customHeight="1" x14ac:dyDescent="0.2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80"/>
        <v>-1</v>
      </c>
      <c r="S185" s="400">
        <f t="shared" si="81"/>
        <v>-1</v>
      </c>
      <c r="U185" s="11">
        <v>132</v>
      </c>
      <c r="V185" s="6">
        <v>118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842</v>
      </c>
      <c r="C191" s="395">
        <f>SUM(C178:C189)</f>
        <v>660</v>
      </c>
      <c r="D191" s="395">
        <f>SUM(D178:D189)</f>
        <v>724</v>
      </c>
      <c r="E191" s="400">
        <f>(+D191-B191)/B191</f>
        <v>-0.14014251781472684</v>
      </c>
      <c r="F191" s="400">
        <f>(+D191-C191)/C191</f>
        <v>9.696969696969697E-2</v>
      </c>
      <c r="H191" s="395">
        <f>SUM(H178:H189)</f>
        <v>763</v>
      </c>
      <c r="I191" s="395">
        <f>SUM(I178:I189)</f>
        <v>573</v>
      </c>
      <c r="J191" s="395">
        <f>SUM(J178:J189)</f>
        <v>611</v>
      </c>
      <c r="K191" s="400">
        <f>(+J191-H191)/H191</f>
        <v>-0.19921363040629095</v>
      </c>
      <c r="L191" s="400">
        <f>(+J191-I191)/I191</f>
        <v>6.6317626527050616E-2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45518</v>
      </c>
      <c r="F193" s="401" t="s">
        <v>120</v>
      </c>
      <c r="G193" s="401"/>
      <c r="N193" s="394">
        <f ca="1">TODAY()</f>
        <v>45518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3" si="84">(+D197-B197)/B197</f>
        <v>0.22857142857142856</v>
      </c>
      <c r="F197" s="400">
        <f t="shared" ref="F197:F203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3" si="86">(+J197-H197)/H197</f>
        <v>-0.34920634920634919</v>
      </c>
      <c r="L197" s="400">
        <f t="shared" ref="L197:L203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>
        <v>72</v>
      </c>
      <c r="C203" s="6">
        <v>51</v>
      </c>
      <c r="D203" s="6">
        <v>67</v>
      </c>
      <c r="E203" s="400">
        <f t="shared" si="84"/>
        <v>-6.9444444444444448E-2</v>
      </c>
      <c r="F203" s="400">
        <f t="shared" si="85"/>
        <v>0.31372549019607843</v>
      </c>
      <c r="H203" s="11">
        <v>82</v>
      </c>
      <c r="I203" s="6">
        <v>65</v>
      </c>
      <c r="J203" s="6">
        <v>70</v>
      </c>
      <c r="K203" s="400">
        <f t="shared" si="86"/>
        <v>-0.14634146341463414</v>
      </c>
      <c r="L203" s="400">
        <f t="shared" si="87"/>
        <v>7.6923076923076927E-2</v>
      </c>
      <c r="N203" s="395" t="s">
        <v>104</v>
      </c>
      <c r="O203" s="11">
        <v>72</v>
      </c>
      <c r="P203" s="6">
        <v>51</v>
      </c>
      <c r="Q203" s="6">
        <v>67</v>
      </c>
      <c r="R203" s="400">
        <f t="shared" si="88"/>
        <v>-6.9444444444444448E-2</v>
      </c>
      <c r="S203" s="400">
        <f t="shared" si="89"/>
        <v>0.31372549019607843</v>
      </c>
      <c r="U203" s="11">
        <v>82</v>
      </c>
      <c r="V203" s="6">
        <v>65</v>
      </c>
      <c r="W203" s="6">
        <v>70</v>
      </c>
      <c r="X203" s="400">
        <f t="shared" si="90"/>
        <v>-0.14634146341463414</v>
      </c>
      <c r="Y203" s="400">
        <f t="shared" si="91"/>
        <v>7.6923076923076927E-2</v>
      </c>
    </row>
    <row r="204" spans="1:25" ht="12.75" customHeight="1" x14ac:dyDescent="0.2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8"/>
        <v>-1</v>
      </c>
      <c r="S204" s="400">
        <f t="shared" si="89"/>
        <v>-1</v>
      </c>
      <c r="U204" s="11">
        <v>100</v>
      </c>
      <c r="V204" s="6">
        <v>63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509</v>
      </c>
      <c r="C210" s="395">
        <f>SUM(C197:C208)</f>
        <v>383</v>
      </c>
      <c r="D210" s="395">
        <f>SUM(D197:D208)</f>
        <v>453</v>
      </c>
      <c r="E210" s="400">
        <f>(+D210-B210)/B210</f>
        <v>-0.1100196463654224</v>
      </c>
      <c r="F210" s="400">
        <f>(+D210-C210)/C210</f>
        <v>0.18276762402088773</v>
      </c>
      <c r="H210" s="395">
        <f>SUM(H197:H208)</f>
        <v>489</v>
      </c>
      <c r="I210" s="395">
        <f>SUM(I197:I208)</f>
        <v>379</v>
      </c>
      <c r="J210" s="395">
        <f>SUM(J197:J208)</f>
        <v>397</v>
      </c>
      <c r="K210" s="400">
        <f>(+J210-H210)/H210</f>
        <v>-0.18813905930470348</v>
      </c>
      <c r="L210" s="400">
        <f>(+J210-I210)/I210</f>
        <v>4.7493403693931395E-2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45518</v>
      </c>
      <c r="F212" s="397"/>
      <c r="G212" s="398" t="s">
        <v>118</v>
      </c>
      <c r="N212" s="394">
        <f ca="1">TODAY()</f>
        <v>45518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2" si="92">(+D216-B216)/B216</f>
        <v>-0.17565745111260958</v>
      </c>
      <c r="F216" s="400">
        <f t="shared" ref="F216:F222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2" si="94">(+J216-H216)/H216</f>
        <v>-0.27589208006962579</v>
      </c>
      <c r="L216" s="400">
        <f t="shared" ref="L216:L222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2"/>
        <v>-0.27776693343743902</v>
      </c>
      <c r="F221" s="400">
        <f t="shared" si="93"/>
        <v>-7.6385421867199196E-2</v>
      </c>
      <c r="H221" s="11">
        <v>4073</v>
      </c>
      <c r="I221" s="6">
        <v>3167</v>
      </c>
      <c r="J221" s="6">
        <v>2937</v>
      </c>
      <c r="K221" s="400">
        <f t="shared" si="94"/>
        <v>-0.27890989442671249</v>
      </c>
      <c r="L221" s="400">
        <f t="shared" si="95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6"/>
        <v>-0.27776693343743902</v>
      </c>
      <c r="S221" s="400">
        <f t="shared" si="97"/>
        <v>-7.6385421867199196E-2</v>
      </c>
      <c r="U221" s="11">
        <v>4073</v>
      </c>
      <c r="V221" s="6">
        <v>3167</v>
      </c>
      <c r="W221" s="6">
        <v>2937</v>
      </c>
      <c r="X221" s="400">
        <f t="shared" si="98"/>
        <v>-0.27890989442671249</v>
      </c>
      <c r="Y221" s="400">
        <f t="shared" si="99"/>
        <v>-7.2623934322702879E-2</v>
      </c>
    </row>
    <row r="222" spans="1:25" ht="12.75" customHeight="1" x14ac:dyDescent="0.2">
      <c r="A222" s="395" t="s">
        <v>104</v>
      </c>
      <c r="B222" s="11">
        <v>4292</v>
      </c>
      <c r="C222" s="6">
        <v>3618</v>
      </c>
      <c r="D222" s="6">
        <v>3889</v>
      </c>
      <c r="E222" s="400">
        <f t="shared" si="92"/>
        <v>-9.3895619757688717E-2</v>
      </c>
      <c r="F222" s="400">
        <f t="shared" si="93"/>
        <v>7.4903261470425656E-2</v>
      </c>
      <c r="H222" s="11">
        <v>3626</v>
      </c>
      <c r="I222" s="6">
        <v>2945</v>
      </c>
      <c r="J222" s="6">
        <v>3114</v>
      </c>
      <c r="K222" s="400">
        <f t="shared" si="94"/>
        <v>-0.14120242691671264</v>
      </c>
      <c r="L222" s="400">
        <f t="shared" si="95"/>
        <v>5.7385398981324276E-2</v>
      </c>
      <c r="N222" s="395" t="s">
        <v>104</v>
      </c>
      <c r="O222" s="11">
        <v>4292</v>
      </c>
      <c r="P222" s="6">
        <v>3618</v>
      </c>
      <c r="Q222" s="6">
        <v>3889</v>
      </c>
      <c r="R222" s="400">
        <f t="shared" si="96"/>
        <v>-9.3895619757688717E-2</v>
      </c>
      <c r="S222" s="400">
        <f t="shared" si="97"/>
        <v>7.4903261470425656E-2</v>
      </c>
      <c r="U222" s="11">
        <v>3626</v>
      </c>
      <c r="V222" s="6">
        <v>2945</v>
      </c>
      <c r="W222" s="6">
        <v>3114</v>
      </c>
      <c r="X222" s="400">
        <f t="shared" si="98"/>
        <v>-0.14120242691671264</v>
      </c>
      <c r="Y222" s="400">
        <f t="shared" si="99"/>
        <v>5.7385398981324276E-2</v>
      </c>
    </row>
    <row r="223" spans="1:25" ht="12.75" customHeight="1" x14ac:dyDescent="0.2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6"/>
        <v>-1</v>
      </c>
      <c r="S223" s="400">
        <f t="shared" si="97"/>
        <v>-1</v>
      </c>
      <c r="U223" s="11">
        <v>3751</v>
      </c>
      <c r="V223" s="6">
        <v>3112</v>
      </c>
      <c r="W223" s="6"/>
      <c r="X223" s="400">
        <f t="shared" si="98"/>
        <v>-1</v>
      </c>
      <c r="Y223" s="400">
        <f t="shared" si="99"/>
        <v>-1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27991</v>
      </c>
      <c r="C229" s="395">
        <f>SUM(C216:C227)</f>
        <v>22022</v>
      </c>
      <c r="D229" s="395">
        <f>SUM(D216:D227)</f>
        <v>23790</v>
      </c>
      <c r="E229" s="400">
        <f>(+D229-B229)/B229</f>
        <v>-0.15008395555714338</v>
      </c>
      <c r="F229" s="400">
        <f>(+D229-C229)/C229</f>
        <v>8.0283353010625738E-2</v>
      </c>
      <c r="H229" s="395">
        <f>SUM(H216:H227)</f>
        <v>21935</v>
      </c>
      <c r="I229" s="395">
        <f>SUM(I216:I227)</f>
        <v>16621</v>
      </c>
      <c r="J229" s="395">
        <f>SUM(J216:J227)</f>
        <v>17544</v>
      </c>
      <c r="K229" s="400">
        <f>(+J229-H229)/H229</f>
        <v>-0.20018235696375655</v>
      </c>
      <c r="L229" s="400">
        <f>(+J229-I229)/I229</f>
        <v>5.553215811323025E-2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40" si="100">(+D234-B234)/B234</f>
        <v>-0.16289782244556114</v>
      </c>
      <c r="F234" s="400">
        <f t="shared" ref="F234:F240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40" si="102">(+J234-H234)/H234</f>
        <v>-0.28696925329428991</v>
      </c>
      <c r="L234" s="400">
        <f t="shared" ref="L234:L240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0"/>
        <v>-0.28450704225352114</v>
      </c>
      <c r="F239" s="400">
        <f t="shared" si="101"/>
        <v>-6.8809926677946984E-2</v>
      </c>
      <c r="H239" s="11">
        <v>3748</v>
      </c>
      <c r="I239" s="6">
        <v>2895</v>
      </c>
      <c r="J239" s="6">
        <v>2667</v>
      </c>
      <c r="K239" s="400">
        <f t="shared" si="102"/>
        <v>-0.2884204909284952</v>
      </c>
      <c r="L239" s="400">
        <f t="shared" si="103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4"/>
        <v>-0.28450704225352114</v>
      </c>
      <c r="S239" s="400">
        <f t="shared" si="105"/>
        <v>-6.8809926677946984E-2</v>
      </c>
      <c r="U239" s="11">
        <v>3748</v>
      </c>
      <c r="V239" s="6">
        <v>2895</v>
      </c>
      <c r="W239" s="6">
        <v>2667</v>
      </c>
      <c r="X239" s="400">
        <f t="shared" si="106"/>
        <v>-0.2884204909284952</v>
      </c>
      <c r="Y239" s="400">
        <f t="shared" si="107"/>
        <v>-7.8756476683937829E-2</v>
      </c>
    </row>
    <row r="240" spans="1:25" ht="12.75" customHeight="1" x14ac:dyDescent="0.2">
      <c r="A240" s="395" t="s">
        <v>104</v>
      </c>
      <c r="B240" s="11">
        <v>3847</v>
      </c>
      <c r="C240" s="6">
        <v>3180</v>
      </c>
      <c r="D240" s="6">
        <v>3363</v>
      </c>
      <c r="E240" s="400">
        <f t="shared" si="100"/>
        <v>-0.12581232128931635</v>
      </c>
      <c r="F240" s="400">
        <f t="shared" si="101"/>
        <v>5.7547169811320756E-2</v>
      </c>
      <c r="H240" s="11">
        <v>3379</v>
      </c>
      <c r="I240" s="6">
        <v>2722</v>
      </c>
      <c r="J240" s="6">
        <v>2857</v>
      </c>
      <c r="K240" s="400">
        <f t="shared" si="102"/>
        <v>-0.15448357502219592</v>
      </c>
      <c r="L240" s="400">
        <f t="shared" si="103"/>
        <v>4.9595885378398236E-2</v>
      </c>
      <c r="N240" s="395" t="s">
        <v>104</v>
      </c>
      <c r="O240" s="11">
        <v>3847</v>
      </c>
      <c r="P240" s="6">
        <v>3180</v>
      </c>
      <c r="Q240" s="6">
        <v>3363</v>
      </c>
      <c r="R240" s="400">
        <f t="shared" si="104"/>
        <v>-0.12581232128931635</v>
      </c>
      <c r="S240" s="400">
        <f t="shared" si="105"/>
        <v>5.7547169811320756E-2</v>
      </c>
      <c r="U240" s="11">
        <v>3379</v>
      </c>
      <c r="V240" s="6">
        <v>2722</v>
      </c>
      <c r="W240" s="6">
        <v>2857</v>
      </c>
      <c r="X240" s="400">
        <f t="shared" si="106"/>
        <v>-0.15448357502219592</v>
      </c>
      <c r="Y240" s="400">
        <f t="shared" si="107"/>
        <v>4.9595885378398236E-2</v>
      </c>
    </row>
    <row r="241" spans="1:25" ht="12.75" customHeight="1" x14ac:dyDescent="0.2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4"/>
        <v>-1</v>
      </c>
      <c r="S241" s="400">
        <f t="shared" si="105"/>
        <v>-1</v>
      </c>
      <c r="U241" s="11">
        <v>3466</v>
      </c>
      <c r="V241" s="6">
        <v>2880</v>
      </c>
      <c r="W241" s="6"/>
      <c r="X241" s="400">
        <f t="shared" si="106"/>
        <v>-1</v>
      </c>
      <c r="Y241" s="400">
        <f t="shared" si="107"/>
        <v>-1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24620</v>
      </c>
      <c r="C247" s="395">
        <f>SUM(C234:C245)</f>
        <v>18984</v>
      </c>
      <c r="D247" s="395">
        <f>SUM(D234:D245)</f>
        <v>20542</v>
      </c>
      <c r="E247" s="400">
        <f>(+D247-B247)/B247</f>
        <v>-0.16563769293257513</v>
      </c>
      <c r="F247" s="400">
        <f>(+D247-C247)/C247</f>
        <v>8.2069110830172778E-2</v>
      </c>
      <c r="H247" s="395">
        <f>SUM(H234:H245)</f>
        <v>19924</v>
      </c>
      <c r="I247" s="395">
        <f>SUM(I234:I245)</f>
        <v>15035</v>
      </c>
      <c r="J247" s="395">
        <f>SUM(J234:J245)</f>
        <v>15824</v>
      </c>
      <c r="K247" s="400">
        <f>(+J247-H247)/H247</f>
        <v>-0.20578197149166835</v>
      </c>
      <c r="L247" s="400">
        <f>(+J247-I247)/I247</f>
        <v>5.2477552377785168E-2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E44" sqref="E43:E44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45518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6" t="s">
        <v>105</v>
      </c>
      <c r="B7" s="11">
        <v>2931</v>
      </c>
      <c r="C7" s="11">
        <v>2208</v>
      </c>
      <c r="D7" s="6">
        <v>2363</v>
      </c>
      <c r="E7" s="400">
        <f t="shared" ref="E7:E11" si="0">(+D7-B7)/B7</f>
        <v>-0.19379051518253157</v>
      </c>
      <c r="F7" s="400">
        <f t="shared" ref="F7:F11" si="1">(+D7-C7)/C7</f>
        <v>7.0199275362318847E-2</v>
      </c>
      <c r="G7" s="395"/>
      <c r="H7" s="11">
        <v>2499</v>
      </c>
      <c r="I7" s="11">
        <v>2179</v>
      </c>
      <c r="J7" s="6">
        <v>1798</v>
      </c>
      <c r="K7" s="400">
        <f t="shared" ref="K7:K11" si="2">(+J7-H7)/H7</f>
        <v>-0.28051220488195278</v>
      </c>
      <c r="L7" s="400">
        <f t="shared" ref="L7:L11" si="3">(+J7-I7)/I7</f>
        <v>-0.17485084901330886</v>
      </c>
    </row>
    <row r="8" spans="1:13" s="11" customFormat="1" ht="12.75" customHeight="1" x14ac:dyDescent="0.2">
      <c r="A8" s="395" t="s">
        <v>106</v>
      </c>
      <c r="B8" s="11">
        <v>2683</v>
      </c>
      <c r="C8" s="11">
        <v>2093</v>
      </c>
      <c r="D8" s="6">
        <v>2114</v>
      </c>
      <c r="E8" s="400">
        <f t="shared" si="0"/>
        <v>-0.2120760342899739</v>
      </c>
      <c r="F8" s="400">
        <f t="shared" si="1"/>
        <v>1.0033444816053512E-2</v>
      </c>
      <c r="G8" s="395"/>
      <c r="H8" s="11">
        <v>2309</v>
      </c>
      <c r="I8" s="11">
        <v>1905</v>
      </c>
      <c r="J8" s="6">
        <v>1542</v>
      </c>
      <c r="K8" s="400">
        <f t="shared" si="2"/>
        <v>-0.33217843222174104</v>
      </c>
      <c r="L8" s="400">
        <f t="shared" si="3"/>
        <v>-0.19055118110236222</v>
      </c>
    </row>
    <row r="9" spans="1:13" s="11" customFormat="1" ht="12.75" customHeight="1" x14ac:dyDescent="0.2">
      <c r="A9" s="395" t="s">
        <v>107</v>
      </c>
      <c r="B9" s="11">
        <v>2377</v>
      </c>
      <c r="C9" s="11">
        <v>1973</v>
      </c>
      <c r="D9" s="6">
        <v>2040</v>
      </c>
      <c r="E9" s="400">
        <f t="shared" si="0"/>
        <v>-0.14177534707614639</v>
      </c>
      <c r="F9" s="400">
        <f t="shared" si="1"/>
        <v>3.3958438925494168E-2</v>
      </c>
      <c r="G9" s="395"/>
      <c r="H9" s="11">
        <v>2220</v>
      </c>
      <c r="I9" s="11">
        <v>1590</v>
      </c>
      <c r="J9" s="6">
        <v>1636</v>
      </c>
      <c r="K9" s="400">
        <f t="shared" si="2"/>
        <v>-0.26306306306306304</v>
      </c>
      <c r="L9" s="400">
        <f t="shared" si="3"/>
        <v>2.8930817610062894E-2</v>
      </c>
    </row>
    <row r="10" spans="1:13" ht="12.75" customHeight="1" x14ac:dyDescent="0.2">
      <c r="A10" s="6" t="s">
        <v>108</v>
      </c>
      <c r="B10" s="11">
        <v>1673</v>
      </c>
      <c r="C10" s="11">
        <v>1435</v>
      </c>
      <c r="D10" s="6">
        <v>1524</v>
      </c>
      <c r="E10" s="400">
        <f t="shared" si="0"/>
        <v>-8.9061566049013746E-2</v>
      </c>
      <c r="F10" s="400">
        <f t="shared" si="1"/>
        <v>6.202090592334495E-2</v>
      </c>
      <c r="G10" s="395"/>
      <c r="H10" s="11">
        <v>2034</v>
      </c>
      <c r="I10" s="11">
        <v>1423</v>
      </c>
      <c r="J10" s="6">
        <v>1405</v>
      </c>
      <c r="K10" s="400">
        <f t="shared" si="2"/>
        <v>-0.30924287118977384</v>
      </c>
      <c r="L10" s="400">
        <f t="shared" si="3"/>
        <v>-1.2649332396345749E-2</v>
      </c>
    </row>
    <row r="11" spans="1:13" s="11" customFormat="1" ht="12.75" customHeight="1" x14ac:dyDescent="0.2">
      <c r="A11" t="s">
        <v>109</v>
      </c>
      <c r="B11" s="11">
        <v>1071</v>
      </c>
      <c r="C11" s="6">
        <v>924</v>
      </c>
      <c r="D11" s="6">
        <v>928</v>
      </c>
      <c r="E11" s="400">
        <f t="shared" si="0"/>
        <v>-0.13352007469654528</v>
      </c>
      <c r="F11" s="400">
        <f t="shared" si="1"/>
        <v>4.329004329004329E-3</v>
      </c>
      <c r="G11"/>
      <c r="H11" s="11">
        <v>2076</v>
      </c>
      <c r="I11" s="6">
        <v>1345</v>
      </c>
      <c r="J11" s="6">
        <v>1224</v>
      </c>
      <c r="K11" s="400">
        <f t="shared" si="2"/>
        <v>-0.41040462427745666</v>
      </c>
      <c r="L11" s="400">
        <f t="shared" si="3"/>
        <v>-8.9962825278810415E-2</v>
      </c>
      <c r="M11" s="18"/>
    </row>
    <row r="12" spans="1:13" s="11" customFormat="1" ht="12.75" customHeight="1" x14ac:dyDescent="0.2">
      <c r="A12"/>
      <c r="B12" s="2" t="s">
        <v>5540</v>
      </c>
      <c r="C12" s="2" t="s">
        <v>6269</v>
      </c>
      <c r="D12" s="2" t="s">
        <v>6965</v>
      </c>
      <c r="E12" s="2" t="s">
        <v>6967</v>
      </c>
      <c r="F12" s="2" t="s">
        <v>6968</v>
      </c>
      <c r="G12" s="395"/>
      <c r="H12" s="2" t="s">
        <v>5541</v>
      </c>
      <c r="I12" s="2" t="s">
        <v>6270</v>
      </c>
      <c r="J12" s="2" t="s">
        <v>6966</v>
      </c>
      <c r="K12" s="2" t="s">
        <v>6967</v>
      </c>
      <c r="L12" s="2" t="s">
        <v>6968</v>
      </c>
    </row>
    <row r="13" spans="1:13" s="11" customFormat="1" ht="12.75" customHeight="1" x14ac:dyDescent="0.2">
      <c r="A13" s="399" t="s">
        <v>98</v>
      </c>
      <c r="B13" s="395">
        <v>1819</v>
      </c>
      <c r="C13" s="395">
        <v>1259</v>
      </c>
      <c r="D13" s="395">
        <v>1426</v>
      </c>
      <c r="E13" s="400">
        <f t="shared" ref="E13:E19" si="4">(+D13-B13)/B13</f>
        <v>-0.2160527762506872</v>
      </c>
      <c r="F13" s="400">
        <f t="shared" ref="F13:F19" si="5">(+D13-C13)/C13</f>
        <v>0.13264495631453535</v>
      </c>
      <c r="G13" s="395"/>
      <c r="H13" s="395">
        <v>1289</v>
      </c>
      <c r="I13" s="395">
        <v>876</v>
      </c>
      <c r="J13" s="395">
        <v>934</v>
      </c>
      <c r="K13" s="400">
        <f t="shared" ref="K13:K19" si="6">(+J13-H13)/H13</f>
        <v>-0.27540729247478668</v>
      </c>
      <c r="L13" s="400">
        <f t="shared" ref="L13:L19" si="7">(+J13-I13)/I13</f>
        <v>6.6210045662100453E-2</v>
      </c>
    </row>
    <row r="14" spans="1:13" s="18" customFormat="1" ht="12.75" customHeight="1" x14ac:dyDescent="0.2">
      <c r="A14" s="395" t="s">
        <v>99</v>
      </c>
      <c r="B14" s="395">
        <v>1695</v>
      </c>
      <c r="C14" s="395">
        <v>1332</v>
      </c>
      <c r="D14" s="395">
        <v>1545</v>
      </c>
      <c r="E14" s="400">
        <f t="shared" si="4"/>
        <v>-8.8495575221238937E-2</v>
      </c>
      <c r="F14" s="400">
        <f t="shared" si="5"/>
        <v>0.15990990990990991</v>
      </c>
      <c r="G14" s="395"/>
      <c r="H14" s="395">
        <v>1209</v>
      </c>
      <c r="I14" s="395">
        <v>942</v>
      </c>
      <c r="J14" s="395">
        <v>1054</v>
      </c>
      <c r="K14" s="400">
        <f t="shared" si="6"/>
        <v>-0.12820512820512819</v>
      </c>
      <c r="L14" s="400">
        <f t="shared" si="7"/>
        <v>0.11889596602972399</v>
      </c>
    </row>
    <row r="15" spans="1:13" s="18" customFormat="1" ht="13.15" customHeight="1" x14ac:dyDescent="0.2">
      <c r="A15" s="395" t="s">
        <v>100</v>
      </c>
      <c r="B15" s="395">
        <v>2104</v>
      </c>
      <c r="C15" s="395">
        <v>1757</v>
      </c>
      <c r="D15" s="395">
        <v>1837</v>
      </c>
      <c r="E15" s="400">
        <f t="shared" si="4"/>
        <v>-0.12690114068441063</v>
      </c>
      <c r="F15" s="400">
        <f t="shared" si="5"/>
        <v>4.5532157085941945E-2</v>
      </c>
      <c r="G15" s="395"/>
      <c r="H15" s="395">
        <v>1766</v>
      </c>
      <c r="I15" s="395">
        <v>1236</v>
      </c>
      <c r="J15" s="395">
        <v>1306</v>
      </c>
      <c r="K15" s="400">
        <f t="shared" si="6"/>
        <v>-0.26047565118912797</v>
      </c>
      <c r="L15" s="400">
        <f t="shared" si="7"/>
        <v>5.6634304207119741E-2</v>
      </c>
    </row>
    <row r="16" spans="1:13" s="18" customFormat="1" ht="12.75" customHeight="1" x14ac:dyDescent="0.2">
      <c r="A16" s="11" t="s">
        <v>101</v>
      </c>
      <c r="B16" s="11">
        <v>2457</v>
      </c>
      <c r="C16" s="6">
        <v>1851</v>
      </c>
      <c r="D16" s="6">
        <v>2159</v>
      </c>
      <c r="E16" s="480">
        <f t="shared" si="4"/>
        <v>-0.12128612128612129</v>
      </c>
      <c r="F16" s="480">
        <f t="shared" si="5"/>
        <v>0.16639654240950838</v>
      </c>
      <c r="G16" s="11"/>
      <c r="H16" s="11">
        <v>1817</v>
      </c>
      <c r="I16" s="6">
        <v>1336</v>
      </c>
      <c r="J16" s="6">
        <v>1589</v>
      </c>
      <c r="K16" s="480">
        <f t="shared" si="6"/>
        <v>-0.12548156301596036</v>
      </c>
      <c r="L16" s="480">
        <f t="shared" si="7"/>
        <v>0.18937125748502995</v>
      </c>
      <c r="M16" s="11"/>
    </row>
    <row r="17" spans="1:13" s="18" customFormat="1" ht="12.75" customHeight="1" x14ac:dyDescent="0.2">
      <c r="A17" s="395" t="s">
        <v>102</v>
      </c>
      <c r="B17" s="11">
        <v>2706</v>
      </c>
      <c r="C17" s="6">
        <v>2135</v>
      </c>
      <c r="D17" s="6">
        <v>2469</v>
      </c>
      <c r="E17" s="400">
        <f t="shared" si="4"/>
        <v>-8.7583148558758317E-2</v>
      </c>
      <c r="F17" s="400">
        <f t="shared" si="5"/>
        <v>0.15644028103044497</v>
      </c>
      <c r="G17" s="395"/>
      <c r="H17" s="11">
        <v>2127</v>
      </c>
      <c r="I17" s="6">
        <v>1668</v>
      </c>
      <c r="J17" s="6">
        <v>1844</v>
      </c>
      <c r="K17" s="400">
        <f t="shared" si="6"/>
        <v>-0.13305124588622472</v>
      </c>
      <c r="L17" s="480">
        <f t="shared" si="7"/>
        <v>0.10551558752997602</v>
      </c>
      <c r="M17" s="11"/>
    </row>
    <row r="18" spans="1:13" s="11" customFormat="1" ht="12.75" customHeight="1" x14ac:dyDescent="0.2">
      <c r="A18" s="395" t="s">
        <v>103</v>
      </c>
      <c r="B18" s="11">
        <v>2889</v>
      </c>
      <c r="C18" s="6">
        <v>2257</v>
      </c>
      <c r="D18" s="6">
        <v>2149</v>
      </c>
      <c r="E18" s="400">
        <f t="shared" si="4"/>
        <v>-0.25614399446175146</v>
      </c>
      <c r="F18" s="400">
        <f t="shared" si="5"/>
        <v>-4.7851129818342934E-2</v>
      </c>
      <c r="G18" s="395"/>
      <c r="H18" s="11">
        <v>2363</v>
      </c>
      <c r="I18" s="6">
        <v>1866</v>
      </c>
      <c r="J18" s="6">
        <v>1759</v>
      </c>
      <c r="K18" s="400">
        <f t="shared" si="6"/>
        <v>-0.25560727888277612</v>
      </c>
      <c r="L18" s="400">
        <f t="shared" si="7"/>
        <v>-5.7341907824222937E-2</v>
      </c>
      <c r="M18" s="18"/>
    </row>
    <row r="19" spans="1:13" s="18" customFormat="1" ht="12.75" customHeight="1" x14ac:dyDescent="0.2">
      <c r="A19" s="395" t="s">
        <v>104</v>
      </c>
      <c r="B19" s="11">
        <v>2553</v>
      </c>
      <c r="C19" s="6">
        <v>2093</v>
      </c>
      <c r="D19" s="6">
        <v>2256</v>
      </c>
      <c r="E19" s="400">
        <f t="shared" si="4"/>
        <v>-0.11633372502937721</v>
      </c>
      <c r="F19" s="400">
        <f t="shared" si="5"/>
        <v>7.78786430960344E-2</v>
      </c>
      <c r="G19" s="395"/>
      <c r="H19" s="11">
        <v>2124</v>
      </c>
      <c r="I19" s="6">
        <v>1734</v>
      </c>
      <c r="J19" s="6">
        <v>1831</v>
      </c>
      <c r="K19" s="400">
        <f t="shared" si="6"/>
        <v>-0.1379472693032015</v>
      </c>
      <c r="L19" s="400">
        <f t="shared" si="7"/>
        <v>5.5940023068050751E-2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26958</v>
      </c>
      <c r="C21">
        <f>SUM(C6:C19)</f>
        <v>21317</v>
      </c>
      <c r="D21">
        <f>SUM(D6:D19)</f>
        <v>22810</v>
      </c>
      <c r="E21" s="404">
        <f>(+D21-B21)/B21</f>
        <v>-0.15386898137844054</v>
      </c>
      <c r="F21" s="404">
        <f>(+D21-C21)/C21</f>
        <v>7.0037997842097854E-2</v>
      </c>
      <c r="G21"/>
      <c r="H21">
        <f>SUM(H6:H19)</f>
        <v>23833</v>
      </c>
      <c r="I21">
        <f>SUM(I6:I19)</f>
        <v>18100</v>
      </c>
      <c r="J21">
        <f>SUM(J6:J19)</f>
        <v>17922</v>
      </c>
      <c r="K21" s="404">
        <f>(+J21-H21)/H21</f>
        <v>-0.24801745478957749</v>
      </c>
      <c r="L21" s="404">
        <f>(+J21-I21)/I21</f>
        <v>-9.8342541436464096E-3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6" t="s">
        <v>105</v>
      </c>
      <c r="B26" s="11">
        <v>2676</v>
      </c>
      <c r="C26" s="11">
        <v>2028</v>
      </c>
      <c r="D26" s="6">
        <v>2170</v>
      </c>
      <c r="E26" s="400">
        <f t="shared" ref="E26:E30" si="8">(+D26-B26)/B26</f>
        <v>-0.1890881913303438</v>
      </c>
      <c r="F26" s="400">
        <f t="shared" ref="F26:F30" si="9">(+D26-C26)/C26</f>
        <v>7.0019723865877709E-2</v>
      </c>
      <c r="G26" s="395"/>
      <c r="H26" s="11">
        <v>2390</v>
      </c>
      <c r="I26" s="11">
        <v>2069</v>
      </c>
      <c r="J26" s="6">
        <v>1697</v>
      </c>
      <c r="K26" s="400">
        <f t="shared" ref="K26:K30" si="10">(+J26-H26)/H26</f>
        <v>-0.2899581589958159</v>
      </c>
      <c r="L26" s="400">
        <f t="shared" ref="L26:L30" si="11">(+J26-I26)/I26</f>
        <v>-0.17979700338327695</v>
      </c>
      <c r="M26" s="18"/>
    </row>
    <row r="27" spans="1:13" ht="12.75" customHeight="1" x14ac:dyDescent="0.2">
      <c r="A27" s="395" t="s">
        <v>106</v>
      </c>
      <c r="B27" s="11">
        <v>2489</v>
      </c>
      <c r="C27" s="11">
        <v>1897</v>
      </c>
      <c r="D27" s="6">
        <v>1945</v>
      </c>
      <c r="E27" s="400">
        <f t="shared" si="8"/>
        <v>-0.2185616713539574</v>
      </c>
      <c r="F27" s="400">
        <f t="shared" si="9"/>
        <v>2.5303110173958882E-2</v>
      </c>
      <c r="G27" s="395"/>
      <c r="H27" s="11">
        <v>2194</v>
      </c>
      <c r="I27" s="11">
        <v>1816</v>
      </c>
      <c r="J27" s="6">
        <v>1465</v>
      </c>
      <c r="K27" s="400">
        <f t="shared" si="10"/>
        <v>-0.33226982680036465</v>
      </c>
      <c r="L27" s="400">
        <f t="shared" si="11"/>
        <v>-0.19328193832599119</v>
      </c>
    </row>
    <row r="28" spans="1:13" s="11" customFormat="1" ht="12.75" customHeight="1" x14ac:dyDescent="0.2">
      <c r="A28" s="395" t="s">
        <v>107</v>
      </c>
      <c r="B28" s="11">
        <v>2197</v>
      </c>
      <c r="C28" s="11">
        <v>1771</v>
      </c>
      <c r="D28" s="6">
        <v>1823</v>
      </c>
      <c r="E28" s="400">
        <f t="shared" si="8"/>
        <v>-0.17023213472917614</v>
      </c>
      <c r="F28" s="400">
        <f t="shared" si="9"/>
        <v>2.9361942405420668E-2</v>
      </c>
      <c r="G28" s="395"/>
      <c r="H28" s="11">
        <v>2101</v>
      </c>
      <c r="I28" s="11">
        <v>1492</v>
      </c>
      <c r="J28" s="6">
        <v>1545</v>
      </c>
      <c r="K28" s="400">
        <f t="shared" si="10"/>
        <v>-0.26463588767253687</v>
      </c>
      <c r="L28" s="400">
        <f t="shared" si="11"/>
        <v>3.5522788203753354E-2</v>
      </c>
      <c r="M28" s="18"/>
    </row>
    <row r="29" spans="1:13" s="11" customFormat="1" ht="12.75" customHeight="1" x14ac:dyDescent="0.2">
      <c r="A29" s="11" t="s">
        <v>108</v>
      </c>
      <c r="B29" s="11">
        <v>1566</v>
      </c>
      <c r="C29" s="11">
        <v>1319</v>
      </c>
      <c r="D29" s="6">
        <v>1366</v>
      </c>
      <c r="E29" s="400">
        <f t="shared" si="8"/>
        <v>-0.1277139208173691</v>
      </c>
      <c r="F29" s="400">
        <f t="shared" si="9"/>
        <v>3.5633055344958302E-2</v>
      </c>
      <c r="G29" s="395"/>
      <c r="H29" s="11">
        <v>1933</v>
      </c>
      <c r="I29" s="11">
        <v>1348</v>
      </c>
      <c r="J29" s="6">
        <v>1337</v>
      </c>
      <c r="K29" s="400">
        <f t="shared" si="10"/>
        <v>-0.30832902224521469</v>
      </c>
      <c r="L29" s="400">
        <f t="shared" si="11"/>
        <v>-8.1602373887240363E-3</v>
      </c>
      <c r="M29" s="18"/>
    </row>
    <row r="30" spans="1:13" s="11" customFormat="1" ht="12.75" customHeight="1" x14ac:dyDescent="0.2">
      <c r="A30" t="s">
        <v>109</v>
      </c>
      <c r="B30" s="11">
        <v>1003</v>
      </c>
      <c r="C30" s="6">
        <v>800</v>
      </c>
      <c r="D30" s="6">
        <v>809</v>
      </c>
      <c r="E30" s="400">
        <f t="shared" si="8"/>
        <v>-0.19341974077766699</v>
      </c>
      <c r="F30" s="400">
        <f t="shared" si="9"/>
        <v>1.125E-2</v>
      </c>
      <c r="G30"/>
      <c r="H30" s="11">
        <v>1963</v>
      </c>
      <c r="I30" s="6">
        <v>1272</v>
      </c>
      <c r="J30" s="6">
        <v>1139</v>
      </c>
      <c r="K30" s="400">
        <f t="shared" si="10"/>
        <v>-0.41976566479877736</v>
      </c>
      <c r="L30" s="400">
        <f t="shared" si="11"/>
        <v>-0.10455974842767296</v>
      </c>
      <c r="M30" s="18"/>
    </row>
    <row r="31" spans="1:13" s="11" customFormat="1" ht="12.75" customHeight="1" x14ac:dyDescent="0.2">
      <c r="A31"/>
      <c r="B31" s="2" t="s">
        <v>5540</v>
      </c>
      <c r="C31" s="2" t="s">
        <v>6269</v>
      </c>
      <c r="D31" s="2" t="s">
        <v>6965</v>
      </c>
      <c r="E31" s="2" t="s">
        <v>6967</v>
      </c>
      <c r="F31" s="2" t="s">
        <v>6968</v>
      </c>
      <c r="G31" s="395"/>
      <c r="H31" s="2" t="s">
        <v>5541</v>
      </c>
      <c r="I31" s="2" t="s">
        <v>6270</v>
      </c>
      <c r="J31" s="2" t="s">
        <v>6966</v>
      </c>
      <c r="K31" s="2" t="s">
        <v>6967</v>
      </c>
      <c r="L31" s="2" t="s">
        <v>6968</v>
      </c>
      <c r="M31" s="18"/>
    </row>
    <row r="32" spans="1:13" s="18" customFormat="1" ht="12.75" customHeight="1" x14ac:dyDescent="0.2">
      <c r="A32" s="399" t="s">
        <v>98</v>
      </c>
      <c r="B32" s="395">
        <v>1573</v>
      </c>
      <c r="C32" s="395">
        <v>1098</v>
      </c>
      <c r="D32" s="395">
        <v>1234</v>
      </c>
      <c r="E32" s="400">
        <f t="shared" ref="E32:E38" si="12">(+D32-B32)/B32</f>
        <v>-0.21551176096630642</v>
      </c>
      <c r="F32" s="400">
        <f t="shared" ref="F32:F38" si="13">(+D32-C32)/C32</f>
        <v>0.12386156648451731</v>
      </c>
      <c r="G32" s="395"/>
      <c r="H32" s="395">
        <v>1188</v>
      </c>
      <c r="I32" s="395">
        <v>813</v>
      </c>
      <c r="J32" s="395">
        <v>848</v>
      </c>
      <c r="K32" s="400">
        <f t="shared" ref="K32:K38" si="14">(+J32-H32)/H32</f>
        <v>-0.28619528619528617</v>
      </c>
      <c r="L32" s="400">
        <f t="shared" ref="L32:L38" si="15">(+J32-I32)/I32</f>
        <v>4.3050430504305043E-2</v>
      </c>
    </row>
    <row r="33" spans="1:13" s="18" customFormat="1" ht="12.75" customHeight="1" x14ac:dyDescent="0.2">
      <c r="A33" s="399" t="s">
        <v>99</v>
      </c>
      <c r="B33" s="395">
        <v>1531</v>
      </c>
      <c r="C33" s="395">
        <v>1177</v>
      </c>
      <c r="D33" s="395">
        <v>1351</v>
      </c>
      <c r="E33" s="400">
        <f t="shared" si="12"/>
        <v>-0.11757021554539517</v>
      </c>
      <c r="F33" s="400">
        <f t="shared" si="13"/>
        <v>0.14783347493627869</v>
      </c>
      <c r="G33" s="395"/>
      <c r="H33" s="395">
        <v>1133</v>
      </c>
      <c r="I33" s="395">
        <v>877</v>
      </c>
      <c r="J33" s="395">
        <v>975</v>
      </c>
      <c r="K33" s="400">
        <f t="shared" si="14"/>
        <v>-0.13945278022947927</v>
      </c>
      <c r="L33" s="400">
        <f t="shared" si="15"/>
        <v>0.11174458380843785</v>
      </c>
      <c r="M33" s="11"/>
    </row>
    <row r="34" spans="1:13" s="18" customFormat="1" ht="12.75" customHeight="1" x14ac:dyDescent="0.2">
      <c r="A34" s="399" t="s">
        <v>100</v>
      </c>
      <c r="B34" s="395">
        <v>1943</v>
      </c>
      <c r="C34" s="395">
        <v>1583</v>
      </c>
      <c r="D34" s="395">
        <v>1652</v>
      </c>
      <c r="E34" s="400">
        <f t="shared" si="12"/>
        <v>-0.14976839938239836</v>
      </c>
      <c r="F34" s="400">
        <f t="shared" si="13"/>
        <v>4.3588123815540114E-2</v>
      </c>
      <c r="G34" s="395"/>
      <c r="H34" s="395">
        <v>1647</v>
      </c>
      <c r="I34" s="395">
        <v>1152</v>
      </c>
      <c r="J34" s="395">
        <v>1212</v>
      </c>
      <c r="K34" s="400">
        <f t="shared" si="14"/>
        <v>-0.26411657559198543</v>
      </c>
      <c r="L34" s="400">
        <f t="shared" si="15"/>
        <v>5.2083333333333336E-2</v>
      </c>
    </row>
    <row r="35" spans="1:13" s="18" customFormat="1" ht="12.75" customHeight="1" x14ac:dyDescent="0.2">
      <c r="A35" s="395" t="s">
        <v>101</v>
      </c>
      <c r="B35" s="11">
        <v>2295</v>
      </c>
      <c r="C35" s="6">
        <v>1669</v>
      </c>
      <c r="D35" s="6">
        <v>1958</v>
      </c>
      <c r="E35" s="400">
        <f t="shared" si="12"/>
        <v>-0.14684095860566448</v>
      </c>
      <c r="F35" s="400">
        <f t="shared" si="13"/>
        <v>0.17315757938885559</v>
      </c>
      <c r="G35" s="395"/>
      <c r="H35" s="11">
        <v>1690</v>
      </c>
      <c r="I35" s="6">
        <v>1240</v>
      </c>
      <c r="J35" s="6">
        <v>1462</v>
      </c>
      <c r="K35" s="400">
        <f t="shared" si="14"/>
        <v>-0.13491124260355031</v>
      </c>
      <c r="L35" s="400">
        <f t="shared" si="15"/>
        <v>0.17903225806451614</v>
      </c>
      <c r="M35" s="11"/>
    </row>
    <row r="36" spans="1:13" s="18" customFormat="1" ht="12.75" customHeight="1" x14ac:dyDescent="0.2">
      <c r="A36" s="395" t="s">
        <v>102</v>
      </c>
      <c r="B36" s="11">
        <v>2528</v>
      </c>
      <c r="C36" s="6">
        <v>1940</v>
      </c>
      <c r="D36" s="6">
        <v>2207</v>
      </c>
      <c r="E36" s="400">
        <f t="shared" si="12"/>
        <v>-0.12697784810126583</v>
      </c>
      <c r="F36" s="400">
        <f t="shared" si="13"/>
        <v>0.13762886597938145</v>
      </c>
      <c r="G36" s="395"/>
      <c r="H36" s="11">
        <v>1995</v>
      </c>
      <c r="I36" s="6">
        <v>1574</v>
      </c>
      <c r="J36" s="6">
        <v>1715</v>
      </c>
      <c r="K36" s="400">
        <f t="shared" si="14"/>
        <v>-0.14035087719298245</v>
      </c>
      <c r="L36" s="400">
        <f t="shared" si="15"/>
        <v>8.9580686149936473E-2</v>
      </c>
      <c r="M36" s="11"/>
    </row>
    <row r="37" spans="1:13" s="11" customFormat="1" ht="12.75" customHeight="1" x14ac:dyDescent="0.2">
      <c r="A37" s="6" t="s">
        <v>103</v>
      </c>
      <c r="B37" s="11">
        <v>2751</v>
      </c>
      <c r="C37" s="6">
        <v>2104</v>
      </c>
      <c r="D37" s="6">
        <v>1987</v>
      </c>
      <c r="E37" s="400">
        <f t="shared" si="12"/>
        <v>-0.27771719374772807</v>
      </c>
      <c r="F37" s="400">
        <f t="shared" si="13"/>
        <v>-5.5608365019011403E-2</v>
      </c>
      <c r="G37" s="395"/>
      <c r="H37" s="11">
        <v>2230</v>
      </c>
      <c r="I37" s="6">
        <v>1740</v>
      </c>
      <c r="J37" s="6">
        <v>1619</v>
      </c>
      <c r="K37" s="400">
        <f t="shared" si="14"/>
        <v>-0.27399103139013453</v>
      </c>
      <c r="L37" s="400">
        <f t="shared" si="15"/>
        <v>-6.9540229885057467E-2</v>
      </c>
      <c r="M37" s="18"/>
    </row>
    <row r="38" spans="1:13" x14ac:dyDescent="0.2">
      <c r="A38" s="395" t="s">
        <v>104</v>
      </c>
      <c r="B38" s="11">
        <v>2366</v>
      </c>
      <c r="C38" s="6">
        <v>1931</v>
      </c>
      <c r="D38" s="6">
        <v>2019</v>
      </c>
      <c r="E38" s="400">
        <f t="shared" si="12"/>
        <v>-0.14666103127641589</v>
      </c>
      <c r="F38" s="400">
        <f t="shared" si="13"/>
        <v>4.5572242361470741E-2</v>
      </c>
      <c r="G38" s="395"/>
      <c r="H38" s="11">
        <v>2040</v>
      </c>
      <c r="I38" s="6">
        <v>1644</v>
      </c>
      <c r="J38" s="6">
        <v>1723</v>
      </c>
      <c r="K38" s="400">
        <f t="shared" si="14"/>
        <v>-0.1553921568627451</v>
      </c>
      <c r="L38" s="400">
        <f t="shared" si="15"/>
        <v>4.8053527980535277E-2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24918</v>
      </c>
      <c r="C40">
        <f t="shared" ref="C40:D40" si="16">SUM(C25:C38)</f>
        <v>19317</v>
      </c>
      <c r="D40">
        <f t="shared" si="16"/>
        <v>20521</v>
      </c>
      <c r="E40" s="400">
        <f t="shared" ref="E40" si="17">(+D40-B40)/B40</f>
        <v>-0.17645878481419056</v>
      </c>
      <c r="F40" s="400">
        <f t="shared" ref="F40" si="18">(+D40-C40)/C40</f>
        <v>6.2328518921157532E-2</v>
      </c>
      <c r="G40"/>
      <c r="H40">
        <f>SUM(H25:H38)</f>
        <v>22504</v>
      </c>
      <c r="I40">
        <f t="shared" ref="I40:J40" si="19">SUM(I25:I38)</f>
        <v>17037</v>
      </c>
      <c r="J40">
        <f t="shared" si="19"/>
        <v>16737</v>
      </c>
      <c r="K40" s="400">
        <f t="shared" ref="K40" si="20">(+J40-H40)/H40</f>
        <v>-0.25626555279061503</v>
      </c>
      <c r="L40" s="400">
        <f t="shared" ref="L40" si="21">(+J40-I40)/I40</f>
        <v>-1.7608733932030288E-2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45518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45518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45518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45518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45518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45518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45518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45518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D21" sqref="D21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45518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5540</v>
      </c>
      <c r="C23" s="2" t="s">
        <v>6269</v>
      </c>
      <c r="D23" s="2" t="s">
        <v>6965</v>
      </c>
      <c r="E23" s="2" t="s">
        <v>6967</v>
      </c>
      <c r="F23" s="2" t="s">
        <v>6968</v>
      </c>
      <c r="G23" s="395"/>
      <c r="H23" s="2" t="s">
        <v>5541</v>
      </c>
      <c r="I23" s="2" t="s">
        <v>6270</v>
      </c>
      <c r="J23" s="2" t="s">
        <v>6966</v>
      </c>
      <c r="K23" s="2" t="s">
        <v>6967</v>
      </c>
      <c r="L23" s="2" t="s">
        <v>6968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45518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7132</v>
      </c>
      <c r="D8" s="461">
        <v>25</v>
      </c>
      <c r="E8" s="521">
        <v>800</v>
      </c>
      <c r="F8" s="522" t="s">
        <v>6448</v>
      </c>
      <c r="G8" s="523">
        <v>28</v>
      </c>
      <c r="H8" s="491">
        <v>1092</v>
      </c>
      <c r="I8" s="460" t="s">
        <v>5727</v>
      </c>
      <c r="J8" s="461">
        <v>26</v>
      </c>
      <c r="K8" s="247">
        <v>1162</v>
      </c>
      <c r="L8" s="35" t="s">
        <v>4980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4932</v>
      </c>
      <c r="D9" s="439">
        <v>63</v>
      </c>
      <c r="E9" s="524">
        <v>1</v>
      </c>
      <c r="F9" s="525" t="s">
        <v>6438</v>
      </c>
      <c r="G9" s="526">
        <v>3</v>
      </c>
      <c r="H9" s="438">
        <v>6</v>
      </c>
      <c r="I9" s="439" t="s">
        <v>5716</v>
      </c>
      <c r="J9" s="440">
        <v>50</v>
      </c>
      <c r="K9" s="131">
        <v>3</v>
      </c>
      <c r="L9" t="s">
        <v>4968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7122</v>
      </c>
      <c r="D10" s="439">
        <v>22</v>
      </c>
      <c r="E10" s="524">
        <v>15</v>
      </c>
      <c r="F10" s="525" t="s">
        <v>6439</v>
      </c>
      <c r="G10" s="526">
        <v>17</v>
      </c>
      <c r="H10" s="438">
        <v>28</v>
      </c>
      <c r="I10" s="439" t="s">
        <v>5717</v>
      </c>
      <c r="J10" s="440">
        <v>37</v>
      </c>
      <c r="K10" s="131">
        <v>30</v>
      </c>
      <c r="L10" t="s">
        <v>4969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7123</v>
      </c>
      <c r="D12" s="439">
        <v>19</v>
      </c>
      <c r="E12" s="524">
        <v>478</v>
      </c>
      <c r="F12" s="525" t="s">
        <v>6440</v>
      </c>
      <c r="G12" s="526">
        <v>24</v>
      </c>
      <c r="H12" s="438">
        <v>635</v>
      </c>
      <c r="I12" s="439" t="s">
        <v>5718</v>
      </c>
      <c r="J12" s="440">
        <v>22</v>
      </c>
      <c r="K12" s="131">
        <v>667</v>
      </c>
      <c r="L12" t="s">
        <v>4970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7124</v>
      </c>
      <c r="D13" s="439">
        <v>22</v>
      </c>
      <c r="E13" s="524">
        <v>22</v>
      </c>
      <c r="F13" s="525" t="s">
        <v>6441</v>
      </c>
      <c r="G13" s="526">
        <v>26</v>
      </c>
      <c r="H13" s="438">
        <v>37</v>
      </c>
      <c r="I13" s="439" t="s">
        <v>5719</v>
      </c>
      <c r="J13" s="440">
        <v>15</v>
      </c>
      <c r="K13" s="131">
        <v>38</v>
      </c>
      <c r="L13" t="s">
        <v>4971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7125</v>
      </c>
      <c r="D14" s="439">
        <v>59</v>
      </c>
      <c r="E14" s="524">
        <v>1</v>
      </c>
      <c r="F14" s="525" t="s">
        <v>6273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4972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7126</v>
      </c>
      <c r="D15" s="439">
        <v>35</v>
      </c>
      <c r="E15" s="524">
        <v>104</v>
      </c>
      <c r="F15" s="525" t="s">
        <v>6442</v>
      </c>
      <c r="G15" s="526">
        <v>37</v>
      </c>
      <c r="H15" s="438">
        <v>134</v>
      </c>
      <c r="I15" s="439" t="s">
        <v>5720</v>
      </c>
      <c r="J15" s="440">
        <v>29</v>
      </c>
      <c r="K15" s="131">
        <v>147</v>
      </c>
      <c r="L15" t="s">
        <v>4973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7127</v>
      </c>
      <c r="D16" s="439">
        <v>36</v>
      </c>
      <c r="E16" s="524">
        <v>16</v>
      </c>
      <c r="F16" s="525" t="s">
        <v>6443</v>
      </c>
      <c r="G16" s="526">
        <v>42</v>
      </c>
      <c r="H16" s="438">
        <v>19</v>
      </c>
      <c r="I16" s="439" t="s">
        <v>5721</v>
      </c>
      <c r="J16" s="440">
        <v>38</v>
      </c>
      <c r="K16" s="131">
        <v>38</v>
      </c>
      <c r="L16" t="s">
        <v>4974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4945</v>
      </c>
      <c r="G17" s="526">
        <v>6</v>
      </c>
      <c r="H17" s="438">
        <v>2</v>
      </c>
      <c r="I17" s="439" t="s">
        <v>5722</v>
      </c>
      <c r="J17" s="440">
        <v>12</v>
      </c>
      <c r="K17" s="131">
        <v>2</v>
      </c>
      <c r="L17" t="s">
        <v>4975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7128</v>
      </c>
      <c r="D18" s="439">
        <v>28</v>
      </c>
      <c r="E18" s="524">
        <v>73</v>
      </c>
      <c r="F18" s="525" t="s">
        <v>6444</v>
      </c>
      <c r="G18" s="526">
        <v>29</v>
      </c>
      <c r="H18" s="438">
        <v>89</v>
      </c>
      <c r="I18" s="439" t="s">
        <v>5723</v>
      </c>
      <c r="J18" s="440">
        <v>22</v>
      </c>
      <c r="K18" s="131">
        <v>96</v>
      </c>
      <c r="L18" t="s">
        <v>4976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7129</v>
      </c>
      <c r="D20" s="439">
        <v>35</v>
      </c>
      <c r="E20" s="524">
        <v>41</v>
      </c>
      <c r="F20" s="525" t="s">
        <v>6445</v>
      </c>
      <c r="G20" s="526">
        <v>32</v>
      </c>
      <c r="H20" s="438">
        <v>59</v>
      </c>
      <c r="I20" s="439" t="s">
        <v>5724</v>
      </c>
      <c r="J20" s="440">
        <v>33</v>
      </c>
      <c r="K20" s="131">
        <v>57</v>
      </c>
      <c r="L20" t="s">
        <v>4977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7130</v>
      </c>
      <c r="D21" s="439">
        <v>53</v>
      </c>
      <c r="E21" s="524">
        <v>42</v>
      </c>
      <c r="F21" s="525" t="s">
        <v>6446</v>
      </c>
      <c r="G21" s="526">
        <v>49</v>
      </c>
      <c r="H21" s="438">
        <v>68</v>
      </c>
      <c r="I21" s="439" t="s">
        <v>5725</v>
      </c>
      <c r="J21" s="440">
        <v>47</v>
      </c>
      <c r="K21" s="131">
        <v>61</v>
      </c>
      <c r="L21" t="s">
        <v>4978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7131</v>
      </c>
      <c r="D22" s="439">
        <v>17</v>
      </c>
      <c r="E22" s="524">
        <v>6</v>
      </c>
      <c r="F22" s="525" t="s">
        <v>6447</v>
      </c>
      <c r="G22" s="526">
        <v>21</v>
      </c>
      <c r="H22" s="447">
        <v>14</v>
      </c>
      <c r="I22" s="442" t="s">
        <v>5726</v>
      </c>
      <c r="J22" s="443">
        <v>43</v>
      </c>
      <c r="K22" s="131">
        <v>19</v>
      </c>
      <c r="L22" t="s">
        <v>4979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7147</v>
      </c>
      <c r="D24" s="461">
        <v>46</v>
      </c>
      <c r="E24" s="521">
        <v>278</v>
      </c>
      <c r="F24" s="522" t="s">
        <v>6464</v>
      </c>
      <c r="G24" s="523">
        <v>40</v>
      </c>
      <c r="H24" s="491">
        <v>387</v>
      </c>
      <c r="I24" s="460" t="s">
        <v>5746</v>
      </c>
      <c r="J24" s="461">
        <v>36</v>
      </c>
      <c r="K24" s="247">
        <v>422</v>
      </c>
      <c r="L24" s="35" t="s">
        <v>5000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7133</v>
      </c>
      <c r="D25" s="439">
        <v>61</v>
      </c>
      <c r="E25" s="524">
        <v>4</v>
      </c>
      <c r="F25" s="525" t="s">
        <v>6449</v>
      </c>
      <c r="G25" s="526">
        <v>186</v>
      </c>
      <c r="H25" s="438">
        <v>4</v>
      </c>
      <c r="I25" s="439" t="s">
        <v>5728</v>
      </c>
      <c r="J25" s="440">
        <v>50</v>
      </c>
      <c r="K25" s="131">
        <v>3</v>
      </c>
      <c r="L25" t="s">
        <v>4981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6289</v>
      </c>
      <c r="G27" s="526">
        <v>122</v>
      </c>
      <c r="H27" s="438">
        <v>3</v>
      </c>
      <c r="I27" s="439" t="s">
        <v>5729</v>
      </c>
      <c r="J27" s="440">
        <v>9</v>
      </c>
      <c r="K27" s="131">
        <v>3</v>
      </c>
      <c r="L27" t="s">
        <v>4982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7134</v>
      </c>
      <c r="D28" s="439">
        <v>18</v>
      </c>
      <c r="E28" s="524">
        <v>4</v>
      </c>
      <c r="F28" s="525" t="s">
        <v>6450</v>
      </c>
      <c r="G28" s="526">
        <v>4</v>
      </c>
      <c r="H28" s="438">
        <v>7</v>
      </c>
      <c r="I28" s="439" t="s">
        <v>5730</v>
      </c>
      <c r="J28" s="440">
        <v>13</v>
      </c>
      <c r="K28" s="131">
        <v>7</v>
      </c>
      <c r="L28" t="s">
        <v>4983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6980</v>
      </c>
      <c r="D29" s="439">
        <v>14</v>
      </c>
      <c r="E29" s="524">
        <v>2</v>
      </c>
      <c r="F29" s="525" t="s">
        <v>6451</v>
      </c>
      <c r="G29" s="526">
        <v>6</v>
      </c>
      <c r="H29" s="438">
        <v>6</v>
      </c>
      <c r="I29" s="439" t="s">
        <v>5731</v>
      </c>
      <c r="J29" s="440">
        <v>30</v>
      </c>
      <c r="K29" s="131">
        <v>10</v>
      </c>
      <c r="L29" t="s">
        <v>4984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7135</v>
      </c>
      <c r="D30" s="439">
        <v>106</v>
      </c>
      <c r="E30" s="524">
        <v>57</v>
      </c>
      <c r="F30" s="525" t="s">
        <v>6452</v>
      </c>
      <c r="G30" s="526">
        <v>37</v>
      </c>
      <c r="H30" s="438">
        <v>58</v>
      </c>
      <c r="I30" s="439" t="s">
        <v>5732</v>
      </c>
      <c r="J30" s="440">
        <v>79</v>
      </c>
      <c r="K30" s="131">
        <v>63</v>
      </c>
      <c r="L30" t="s">
        <v>4985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6453</v>
      </c>
      <c r="G31" s="526">
        <v>31</v>
      </c>
      <c r="H31" s="438">
        <v>4</v>
      </c>
      <c r="I31" s="439" t="s">
        <v>5733</v>
      </c>
      <c r="J31" s="440">
        <v>5</v>
      </c>
      <c r="K31" s="131">
        <v>2</v>
      </c>
      <c r="L31" t="s">
        <v>4986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7136</v>
      </c>
      <c r="D32" s="439">
        <v>18</v>
      </c>
      <c r="E32" s="524">
        <v>11</v>
      </c>
      <c r="F32" s="525" t="s">
        <v>6454</v>
      </c>
      <c r="G32" s="526">
        <v>14</v>
      </c>
      <c r="H32" s="438">
        <v>22</v>
      </c>
      <c r="I32" s="439" t="s">
        <v>5734</v>
      </c>
      <c r="J32" s="440">
        <v>21</v>
      </c>
      <c r="K32" s="131">
        <v>39</v>
      </c>
      <c r="L32" t="s">
        <v>4987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7137</v>
      </c>
      <c r="D33" s="439">
        <v>35</v>
      </c>
      <c r="E33" s="524">
        <v>42</v>
      </c>
      <c r="F33" s="525" t="s">
        <v>6455</v>
      </c>
      <c r="G33" s="526">
        <v>48</v>
      </c>
      <c r="H33" s="438">
        <v>40</v>
      </c>
      <c r="I33" s="439" t="s">
        <v>5735</v>
      </c>
      <c r="J33" s="440">
        <v>32</v>
      </c>
      <c r="K33" s="131">
        <v>37</v>
      </c>
      <c r="L33" t="s">
        <v>4988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7138</v>
      </c>
      <c r="D34" s="439">
        <v>30</v>
      </c>
      <c r="E34" s="524">
        <v>16</v>
      </c>
      <c r="F34" s="525" t="s">
        <v>6456</v>
      </c>
      <c r="G34" s="526">
        <v>28</v>
      </c>
      <c r="H34" s="438">
        <v>22</v>
      </c>
      <c r="I34" s="439" t="s">
        <v>5736</v>
      </c>
      <c r="J34" s="440">
        <v>33</v>
      </c>
      <c r="K34" s="131">
        <v>26</v>
      </c>
      <c r="L34" t="s">
        <v>4989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7139</v>
      </c>
      <c r="D35" s="439">
        <v>80</v>
      </c>
      <c r="E35" s="524">
        <v>10</v>
      </c>
      <c r="F35" s="525" t="s">
        <v>6457</v>
      </c>
      <c r="G35" s="526">
        <v>32</v>
      </c>
      <c r="H35" s="438">
        <v>12</v>
      </c>
      <c r="I35" s="439" t="s">
        <v>5737</v>
      </c>
      <c r="J35" s="440">
        <v>47</v>
      </c>
      <c r="K35" s="131">
        <v>9</v>
      </c>
      <c r="L35" t="s">
        <v>4990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7140</v>
      </c>
      <c r="D36" s="439">
        <v>75</v>
      </c>
      <c r="E36" s="524">
        <v>34</v>
      </c>
      <c r="F36" s="525" t="s">
        <v>6458</v>
      </c>
      <c r="G36" s="526">
        <v>82</v>
      </c>
      <c r="H36" s="438">
        <v>45</v>
      </c>
      <c r="I36" s="439" t="s">
        <v>5738</v>
      </c>
      <c r="J36" s="440">
        <v>40</v>
      </c>
      <c r="K36" s="131">
        <v>37</v>
      </c>
      <c r="L36" t="s">
        <v>4991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6297</v>
      </c>
      <c r="G37" s="526">
        <v>11</v>
      </c>
      <c r="H37" s="438">
        <v>4</v>
      </c>
      <c r="I37" s="439" t="s">
        <v>5739</v>
      </c>
      <c r="J37" s="440">
        <v>100</v>
      </c>
      <c r="K37" s="131">
        <v>2</v>
      </c>
      <c r="L37" t="s">
        <v>4992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7141</v>
      </c>
      <c r="D38" s="439">
        <v>19</v>
      </c>
      <c r="E38" s="524">
        <v>8</v>
      </c>
      <c r="F38" s="525" t="s">
        <v>6459</v>
      </c>
      <c r="G38" s="526">
        <v>44</v>
      </c>
      <c r="H38" s="438">
        <v>9</v>
      </c>
      <c r="I38" s="439" t="s">
        <v>5740</v>
      </c>
      <c r="J38" s="440">
        <v>13</v>
      </c>
      <c r="K38" s="131">
        <v>5</v>
      </c>
      <c r="L38" t="s">
        <v>4993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7142</v>
      </c>
      <c r="D39" s="439">
        <v>12</v>
      </c>
      <c r="E39" s="524">
        <v>12</v>
      </c>
      <c r="F39" s="525" t="s">
        <v>6460</v>
      </c>
      <c r="G39" s="526">
        <v>36</v>
      </c>
      <c r="H39" s="438">
        <v>8</v>
      </c>
      <c r="I39" s="439" t="s">
        <v>5741</v>
      </c>
      <c r="J39" s="440">
        <v>25</v>
      </c>
      <c r="K39" s="131">
        <v>13</v>
      </c>
      <c r="L39" t="s">
        <v>4994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7143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5742</v>
      </c>
      <c r="J40" s="440">
        <v>25</v>
      </c>
      <c r="K40" s="131">
        <v>11</v>
      </c>
      <c r="L40" t="s">
        <v>4995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6987</v>
      </c>
      <c r="D41" s="439">
        <v>35</v>
      </c>
      <c r="E41" s="524">
        <v>4</v>
      </c>
      <c r="F41" s="525" t="s">
        <v>6461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4996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7144</v>
      </c>
      <c r="D42" s="439">
        <v>25</v>
      </c>
      <c r="E42" s="524">
        <v>3</v>
      </c>
      <c r="F42" s="525" t="s">
        <v>5372</v>
      </c>
      <c r="G42" s="526">
        <v>16</v>
      </c>
      <c r="H42" s="438">
        <v>12</v>
      </c>
      <c r="I42" s="439" t="s">
        <v>5743</v>
      </c>
      <c r="J42" s="440">
        <v>15</v>
      </c>
      <c r="K42" s="131">
        <v>5</v>
      </c>
      <c r="L42" t="s">
        <v>4997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7145</v>
      </c>
      <c r="D43" s="439">
        <v>17</v>
      </c>
      <c r="E43" s="524">
        <v>56</v>
      </c>
      <c r="F43" s="525" t="s">
        <v>6462</v>
      </c>
      <c r="G43" s="526">
        <v>21</v>
      </c>
      <c r="H43" s="438">
        <v>111</v>
      </c>
      <c r="I43" s="439" t="s">
        <v>5744</v>
      </c>
      <c r="J43" s="440">
        <v>23</v>
      </c>
      <c r="K43" s="131">
        <v>138</v>
      </c>
      <c r="L43" t="s">
        <v>4998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7146</v>
      </c>
      <c r="D44" s="439">
        <v>3</v>
      </c>
      <c r="E44" s="524">
        <v>5</v>
      </c>
      <c r="F44" s="525" t="s">
        <v>6463</v>
      </c>
      <c r="G44" s="526">
        <v>22</v>
      </c>
      <c r="H44" s="447">
        <v>4</v>
      </c>
      <c r="I44" s="442" t="s">
        <v>5745</v>
      </c>
      <c r="J44" s="443">
        <v>52</v>
      </c>
      <c r="K44" s="131">
        <v>9</v>
      </c>
      <c r="L44" t="s">
        <v>4999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45518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7162</v>
      </c>
      <c r="D49" s="460">
        <v>26</v>
      </c>
      <c r="E49" s="521">
        <v>316</v>
      </c>
      <c r="F49" s="522" t="s">
        <v>6479</v>
      </c>
      <c r="G49" s="523">
        <v>26</v>
      </c>
      <c r="H49" s="491">
        <v>409</v>
      </c>
      <c r="I49" s="460" t="s">
        <v>5764</v>
      </c>
      <c r="J49" s="461">
        <v>24</v>
      </c>
      <c r="K49" s="247">
        <v>407</v>
      </c>
      <c r="L49" s="35" t="s">
        <v>5019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7148</v>
      </c>
      <c r="D50" s="439">
        <v>99</v>
      </c>
      <c r="E50" s="524">
        <v>5</v>
      </c>
      <c r="F50" s="525" t="s">
        <v>6465</v>
      </c>
      <c r="G50" s="526">
        <v>17</v>
      </c>
      <c r="H50" s="438">
        <v>4</v>
      </c>
      <c r="I50" s="439" t="s">
        <v>5747</v>
      </c>
      <c r="J50" s="440">
        <v>23</v>
      </c>
      <c r="K50" s="131">
        <v>6</v>
      </c>
      <c r="L50" t="s">
        <v>5001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7149</v>
      </c>
      <c r="D51" s="439">
        <v>8</v>
      </c>
      <c r="E51" s="524">
        <v>2</v>
      </c>
      <c r="F51" s="525" t="s">
        <v>6466</v>
      </c>
      <c r="G51" s="526">
        <v>65</v>
      </c>
      <c r="H51" s="438">
        <v>3</v>
      </c>
      <c r="I51" s="439" t="s">
        <v>5748</v>
      </c>
      <c r="J51" s="440">
        <v>44</v>
      </c>
      <c r="K51" s="131">
        <v>3</v>
      </c>
      <c r="L51" t="s">
        <v>5002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7150</v>
      </c>
      <c r="D52" s="439">
        <v>13</v>
      </c>
      <c r="E52" s="524">
        <v>10</v>
      </c>
      <c r="F52" s="525" t="s">
        <v>6467</v>
      </c>
      <c r="G52" s="526">
        <v>16</v>
      </c>
      <c r="H52" s="438">
        <v>9</v>
      </c>
      <c r="I52" s="439" t="s">
        <v>5749</v>
      </c>
      <c r="J52" s="440">
        <v>36</v>
      </c>
      <c r="K52" s="131">
        <v>8</v>
      </c>
      <c r="L52" t="s">
        <v>5003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5750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5004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6468</v>
      </c>
      <c r="G55" s="526">
        <v>6</v>
      </c>
      <c r="H55" s="438">
        <v>5</v>
      </c>
      <c r="I55" s="439" t="s">
        <v>5751</v>
      </c>
      <c r="J55" s="440">
        <v>10</v>
      </c>
      <c r="K55" s="131">
        <v>4</v>
      </c>
      <c r="L55" t="s">
        <v>5005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6992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5006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6469</v>
      </c>
      <c r="G57" s="526">
        <v>4</v>
      </c>
      <c r="H57" s="438">
        <v>1</v>
      </c>
      <c r="I57" s="439" t="s">
        <v>5566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6993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7151</v>
      </c>
      <c r="D59" s="439">
        <v>29</v>
      </c>
      <c r="E59" s="524">
        <v>15</v>
      </c>
      <c r="F59" s="525" t="s">
        <v>6470</v>
      </c>
      <c r="G59" s="526">
        <v>25</v>
      </c>
      <c r="H59" s="438">
        <v>16</v>
      </c>
      <c r="I59" s="439" t="s">
        <v>5752</v>
      </c>
      <c r="J59" s="440">
        <v>16</v>
      </c>
      <c r="K59" s="131">
        <v>27</v>
      </c>
      <c r="L59" t="s">
        <v>5007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6995</v>
      </c>
      <c r="D60" s="439">
        <v>93</v>
      </c>
      <c r="E60" s="524">
        <v>3</v>
      </c>
      <c r="F60" s="525" t="s">
        <v>6471</v>
      </c>
      <c r="G60" s="526">
        <v>1</v>
      </c>
      <c r="H60" s="438">
        <v>6</v>
      </c>
      <c r="I60" s="439" t="s">
        <v>5753</v>
      </c>
      <c r="J60" s="440">
        <v>22</v>
      </c>
      <c r="K60" s="131">
        <v>9</v>
      </c>
      <c r="L60" t="s">
        <v>5008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7050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5754</v>
      </c>
      <c r="J61" s="440">
        <v>3</v>
      </c>
      <c r="K61" s="131">
        <v>3</v>
      </c>
      <c r="L61" t="s">
        <v>5009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7152</v>
      </c>
      <c r="D62" s="439">
        <v>23</v>
      </c>
      <c r="E62" s="524">
        <v>150</v>
      </c>
      <c r="F62" s="525" t="s">
        <v>6472</v>
      </c>
      <c r="G62" s="526">
        <v>21</v>
      </c>
      <c r="H62" s="438">
        <v>220</v>
      </c>
      <c r="I62" s="439" t="s">
        <v>5755</v>
      </c>
      <c r="J62" s="440">
        <v>16</v>
      </c>
      <c r="K62" s="131">
        <v>205</v>
      </c>
      <c r="L62" t="s">
        <v>5010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6473</v>
      </c>
      <c r="G63" s="526">
        <v>34</v>
      </c>
      <c r="H63" s="438">
        <v>13</v>
      </c>
      <c r="I63" s="439" t="s">
        <v>5756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7153</v>
      </c>
      <c r="D65" s="439">
        <v>7</v>
      </c>
      <c r="E65" s="524">
        <v>1</v>
      </c>
      <c r="F65" s="525" t="s">
        <v>4945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7154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5757</v>
      </c>
      <c r="J66" s="440">
        <v>24</v>
      </c>
      <c r="K66" s="131">
        <v>4</v>
      </c>
      <c r="L66" t="s">
        <v>5011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7155</v>
      </c>
      <c r="D67" s="439">
        <v>5</v>
      </c>
      <c r="E67" s="524">
        <v>11</v>
      </c>
      <c r="F67" s="525" t="s">
        <v>6474</v>
      </c>
      <c r="G67" s="526">
        <v>30</v>
      </c>
      <c r="H67" s="438">
        <v>7</v>
      </c>
      <c r="I67" s="439" t="s">
        <v>5758</v>
      </c>
      <c r="J67" s="440">
        <v>28</v>
      </c>
      <c r="K67" s="131">
        <v>18</v>
      </c>
      <c r="L67" t="s">
        <v>5012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7156</v>
      </c>
      <c r="D68" s="439">
        <v>13</v>
      </c>
      <c r="E68" s="524">
        <v>13</v>
      </c>
      <c r="F68" s="525" t="s">
        <v>6475</v>
      </c>
      <c r="G68" s="526">
        <v>63</v>
      </c>
      <c r="H68" s="438">
        <v>7</v>
      </c>
      <c r="I68" s="439" t="s">
        <v>5759</v>
      </c>
      <c r="J68" s="440">
        <v>86</v>
      </c>
      <c r="K68" s="131">
        <v>3</v>
      </c>
      <c r="L68" t="s">
        <v>5013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7157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5014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6996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7158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7159</v>
      </c>
      <c r="D72" s="439">
        <v>53</v>
      </c>
      <c r="E72" s="524">
        <v>8</v>
      </c>
      <c r="F72" s="525" t="s">
        <v>6476</v>
      </c>
      <c r="G72" s="526">
        <v>50</v>
      </c>
      <c r="H72" s="438">
        <v>7</v>
      </c>
      <c r="I72" s="439" t="s">
        <v>5760</v>
      </c>
      <c r="J72" s="440">
        <v>34</v>
      </c>
      <c r="K72" s="131">
        <v>6</v>
      </c>
      <c r="L72" t="s">
        <v>5015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6477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7160</v>
      </c>
      <c r="D74" s="439">
        <v>26</v>
      </c>
      <c r="E74" s="524">
        <v>72</v>
      </c>
      <c r="F74" s="525" t="s">
        <v>6478</v>
      </c>
      <c r="G74" s="526">
        <v>25</v>
      </c>
      <c r="H74" s="438">
        <v>85</v>
      </c>
      <c r="I74" s="439" t="s">
        <v>5761</v>
      </c>
      <c r="J74" s="440">
        <v>34</v>
      </c>
      <c r="K74" s="131">
        <v>79</v>
      </c>
      <c r="L74" t="s">
        <v>5016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6888</v>
      </c>
      <c r="D75" s="439">
        <v>109</v>
      </c>
      <c r="E75" s="524">
        <v>2</v>
      </c>
      <c r="F75" s="525" t="s">
        <v>6285</v>
      </c>
      <c r="G75" s="526">
        <v>49</v>
      </c>
      <c r="H75" s="438">
        <v>5</v>
      </c>
      <c r="I75" s="439" t="s">
        <v>5762</v>
      </c>
      <c r="J75" s="440">
        <v>32</v>
      </c>
      <c r="K75" s="131">
        <v>7</v>
      </c>
      <c r="L75" t="s">
        <v>5017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7161</v>
      </c>
      <c r="D76" s="439">
        <v>8</v>
      </c>
      <c r="E76" s="524">
        <v>1</v>
      </c>
      <c r="F76" s="525" t="s">
        <v>6285</v>
      </c>
      <c r="G76" s="526">
        <v>34</v>
      </c>
      <c r="H76" s="438">
        <v>5</v>
      </c>
      <c r="I76" s="439" t="s">
        <v>5763</v>
      </c>
      <c r="J76" s="440">
        <v>11</v>
      </c>
      <c r="K76" s="131">
        <v>8</v>
      </c>
      <c r="L76" t="s">
        <v>5018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45518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7182</v>
      </c>
      <c r="D81" s="461">
        <v>23</v>
      </c>
      <c r="E81" s="521">
        <v>4331</v>
      </c>
      <c r="F81" s="522" t="s">
        <v>6499</v>
      </c>
      <c r="G81" s="523">
        <v>23</v>
      </c>
      <c r="H81" s="491">
        <v>6100</v>
      </c>
      <c r="I81" s="460" t="s">
        <v>5784</v>
      </c>
      <c r="J81" s="461">
        <v>28</v>
      </c>
      <c r="K81" s="247">
        <v>6155</v>
      </c>
      <c r="L81" s="35" t="s">
        <v>5038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7163</v>
      </c>
      <c r="D82" s="439">
        <v>23</v>
      </c>
      <c r="E82" s="524">
        <v>27</v>
      </c>
      <c r="F82" s="525" t="s">
        <v>6480</v>
      </c>
      <c r="G82" s="526">
        <v>17</v>
      </c>
      <c r="H82" s="438">
        <v>47</v>
      </c>
      <c r="I82" s="439" t="s">
        <v>5765</v>
      </c>
      <c r="J82" s="440">
        <v>14</v>
      </c>
      <c r="K82" s="131">
        <v>31</v>
      </c>
      <c r="L82" t="s">
        <v>5020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7164</v>
      </c>
      <c r="D83" s="439">
        <v>17</v>
      </c>
      <c r="E83" s="524">
        <v>91</v>
      </c>
      <c r="F83" s="525" t="s">
        <v>6481</v>
      </c>
      <c r="G83" s="526">
        <v>25</v>
      </c>
      <c r="H83" s="438">
        <v>108</v>
      </c>
      <c r="I83" s="439" t="s">
        <v>5766</v>
      </c>
      <c r="J83" s="440">
        <v>16</v>
      </c>
      <c r="K83" s="131">
        <v>103</v>
      </c>
      <c r="L83" t="s">
        <v>5021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7165</v>
      </c>
      <c r="D84" s="439">
        <v>16</v>
      </c>
      <c r="E84" s="524">
        <v>68</v>
      </c>
      <c r="F84" s="525" t="s">
        <v>6482</v>
      </c>
      <c r="G84" s="526">
        <v>17</v>
      </c>
      <c r="H84" s="438">
        <v>103</v>
      </c>
      <c r="I84" s="439" t="s">
        <v>5767</v>
      </c>
      <c r="J84" s="440">
        <v>16</v>
      </c>
      <c r="K84" s="131">
        <v>148</v>
      </c>
      <c r="L84" t="s">
        <v>5022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7166</v>
      </c>
      <c r="D85" s="439">
        <v>19</v>
      </c>
      <c r="E85" s="524">
        <v>52</v>
      </c>
      <c r="F85" s="525" t="s">
        <v>6483</v>
      </c>
      <c r="G85" s="526">
        <v>24</v>
      </c>
      <c r="H85" s="438">
        <v>71</v>
      </c>
      <c r="I85" s="439" t="s">
        <v>5768</v>
      </c>
      <c r="J85" s="440">
        <v>19</v>
      </c>
      <c r="K85" s="131">
        <v>78</v>
      </c>
      <c r="L85" t="s">
        <v>5023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7167</v>
      </c>
      <c r="D86" s="439">
        <v>19</v>
      </c>
      <c r="E86" s="524">
        <v>201</v>
      </c>
      <c r="F86" s="525" t="s">
        <v>6484</v>
      </c>
      <c r="G86" s="526">
        <v>20</v>
      </c>
      <c r="H86" s="438">
        <v>222</v>
      </c>
      <c r="I86" s="439" t="s">
        <v>5769</v>
      </c>
      <c r="J86" s="440">
        <v>22</v>
      </c>
      <c r="K86" s="131">
        <v>283</v>
      </c>
      <c r="L86" t="s">
        <v>5024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7168</v>
      </c>
      <c r="D87" s="439">
        <v>20</v>
      </c>
      <c r="E87" s="524">
        <v>79</v>
      </c>
      <c r="F87" s="525" t="s">
        <v>6485</v>
      </c>
      <c r="G87" s="526">
        <v>16</v>
      </c>
      <c r="H87" s="438">
        <v>107</v>
      </c>
      <c r="I87" s="439" t="s">
        <v>5770</v>
      </c>
      <c r="J87" s="440">
        <v>22</v>
      </c>
      <c r="K87" s="131">
        <v>109</v>
      </c>
      <c r="L87" t="s">
        <v>5025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7169</v>
      </c>
      <c r="D88" s="439">
        <v>12</v>
      </c>
      <c r="E88" s="524">
        <v>53</v>
      </c>
      <c r="F88" s="525" t="s">
        <v>6486</v>
      </c>
      <c r="G88" s="526">
        <v>15</v>
      </c>
      <c r="H88" s="438">
        <v>68</v>
      </c>
      <c r="I88" s="439" t="s">
        <v>5771</v>
      </c>
      <c r="J88" s="440">
        <v>8</v>
      </c>
      <c r="K88" s="131">
        <v>71</v>
      </c>
      <c r="L88" t="s">
        <v>5026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7170</v>
      </c>
      <c r="D89" s="439">
        <v>18</v>
      </c>
      <c r="E89" s="524">
        <v>176</v>
      </c>
      <c r="F89" s="525" t="s">
        <v>6487</v>
      </c>
      <c r="G89" s="526">
        <v>14</v>
      </c>
      <c r="H89" s="438">
        <v>231</v>
      </c>
      <c r="I89" s="439" t="s">
        <v>5772</v>
      </c>
      <c r="J89" s="440">
        <v>14</v>
      </c>
      <c r="K89" s="131">
        <v>223</v>
      </c>
      <c r="L89" t="s">
        <v>5027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7171</v>
      </c>
      <c r="D90" s="439">
        <v>14</v>
      </c>
      <c r="E90" s="524">
        <v>29</v>
      </c>
      <c r="F90" s="525" t="s">
        <v>6488</v>
      </c>
      <c r="G90" s="526">
        <v>6</v>
      </c>
      <c r="H90" s="438">
        <v>39</v>
      </c>
      <c r="I90" s="439" t="s">
        <v>5773</v>
      </c>
      <c r="J90" s="440">
        <v>16</v>
      </c>
      <c r="K90" s="131">
        <v>31</v>
      </c>
      <c r="L90" t="s">
        <v>5028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7172</v>
      </c>
      <c r="D91" s="439">
        <v>28</v>
      </c>
      <c r="E91" s="524">
        <v>2586</v>
      </c>
      <c r="F91" s="525" t="s">
        <v>6489</v>
      </c>
      <c r="G91" s="526">
        <v>28</v>
      </c>
      <c r="H91" s="438">
        <v>3680</v>
      </c>
      <c r="I91" s="439" t="s">
        <v>5774</v>
      </c>
      <c r="J91" s="440">
        <v>36</v>
      </c>
      <c r="K91" s="131">
        <v>3536</v>
      </c>
      <c r="L91" t="s">
        <v>5029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7173</v>
      </c>
      <c r="D92" s="439">
        <v>18</v>
      </c>
      <c r="E92" s="524">
        <v>131</v>
      </c>
      <c r="F92" s="525" t="s">
        <v>6490</v>
      </c>
      <c r="G92" s="526">
        <v>17</v>
      </c>
      <c r="H92" s="438">
        <v>147</v>
      </c>
      <c r="I92" s="439" t="s">
        <v>5775</v>
      </c>
      <c r="J92" s="440">
        <v>10</v>
      </c>
      <c r="K92" s="131">
        <v>159</v>
      </c>
      <c r="L92" t="s">
        <v>5030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7174</v>
      </c>
      <c r="D93" s="439">
        <v>46</v>
      </c>
      <c r="E93" s="524">
        <v>10</v>
      </c>
      <c r="F93" s="525" t="s">
        <v>6491</v>
      </c>
      <c r="G93" s="526">
        <v>26</v>
      </c>
      <c r="H93" s="438">
        <v>12</v>
      </c>
      <c r="I93" s="439" t="s">
        <v>5776</v>
      </c>
      <c r="J93" s="440">
        <v>32</v>
      </c>
      <c r="K93" s="131">
        <v>20</v>
      </c>
      <c r="L93" t="s">
        <v>5031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7175</v>
      </c>
      <c r="D94" s="439">
        <v>12</v>
      </c>
      <c r="E94" s="524">
        <v>43</v>
      </c>
      <c r="F94" s="525" t="s">
        <v>6492</v>
      </c>
      <c r="G94" s="526">
        <v>24</v>
      </c>
      <c r="H94" s="438">
        <v>65</v>
      </c>
      <c r="I94" s="439" t="s">
        <v>5777</v>
      </c>
      <c r="J94" s="440">
        <v>15</v>
      </c>
      <c r="K94" s="131">
        <v>88</v>
      </c>
      <c r="L94" t="s">
        <v>5032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7176</v>
      </c>
      <c r="D95" s="439">
        <v>28</v>
      </c>
      <c r="E95" s="524">
        <v>50</v>
      </c>
      <c r="F95" s="525" t="s">
        <v>6493</v>
      </c>
      <c r="G95" s="526">
        <v>12</v>
      </c>
      <c r="H95" s="438">
        <v>82</v>
      </c>
      <c r="I95" s="439" t="s">
        <v>5778</v>
      </c>
      <c r="J95" s="440">
        <v>12</v>
      </c>
      <c r="K95" s="131">
        <v>99</v>
      </c>
      <c r="L95" t="s">
        <v>5033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7177</v>
      </c>
      <c r="D96" s="439">
        <v>22</v>
      </c>
      <c r="E96" s="524">
        <v>87</v>
      </c>
      <c r="F96" s="525" t="s">
        <v>6494</v>
      </c>
      <c r="G96" s="526">
        <v>22</v>
      </c>
      <c r="H96" s="438">
        <v>119</v>
      </c>
      <c r="I96" s="439" t="s">
        <v>5779</v>
      </c>
      <c r="J96" s="440">
        <v>19</v>
      </c>
      <c r="K96" s="131">
        <v>129</v>
      </c>
      <c r="L96" t="s">
        <v>5034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7178</v>
      </c>
      <c r="D97" s="439">
        <v>11</v>
      </c>
      <c r="E97" s="524">
        <v>274</v>
      </c>
      <c r="F97" s="525" t="s">
        <v>6495</v>
      </c>
      <c r="G97" s="526">
        <v>14</v>
      </c>
      <c r="H97" s="438">
        <v>420</v>
      </c>
      <c r="I97" s="439" t="s">
        <v>5780</v>
      </c>
      <c r="J97" s="440">
        <v>14</v>
      </c>
      <c r="K97" s="131">
        <v>426</v>
      </c>
      <c r="L97" t="s">
        <v>5035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7179</v>
      </c>
      <c r="D98" s="439">
        <v>13</v>
      </c>
      <c r="E98" s="524">
        <v>291</v>
      </c>
      <c r="F98" s="525" t="s">
        <v>6496</v>
      </c>
      <c r="G98" s="526">
        <v>11</v>
      </c>
      <c r="H98" s="438">
        <v>434</v>
      </c>
      <c r="I98" s="439" t="s">
        <v>5781</v>
      </c>
      <c r="J98" s="440">
        <v>18</v>
      </c>
      <c r="K98" s="131">
        <v>458</v>
      </c>
      <c r="L98" t="s">
        <v>5036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7180</v>
      </c>
      <c r="D99" s="439">
        <v>20</v>
      </c>
      <c r="E99" s="524">
        <v>9</v>
      </c>
      <c r="F99" s="525" t="s">
        <v>6497</v>
      </c>
      <c r="G99" s="526">
        <v>23</v>
      </c>
      <c r="H99" s="438">
        <v>18</v>
      </c>
      <c r="I99" s="439" t="s">
        <v>5782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7181</v>
      </c>
      <c r="D100" s="439">
        <v>12</v>
      </c>
      <c r="E100" s="524">
        <v>74</v>
      </c>
      <c r="F100" s="525" t="s">
        <v>6498</v>
      </c>
      <c r="G100" s="526">
        <v>16</v>
      </c>
      <c r="H100" s="438">
        <v>127</v>
      </c>
      <c r="I100" s="439" t="s">
        <v>5783</v>
      </c>
      <c r="J100" s="440">
        <v>10</v>
      </c>
      <c r="K100" s="131">
        <v>139</v>
      </c>
      <c r="L100" t="s">
        <v>5037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7192</v>
      </c>
      <c r="D102" s="461">
        <v>34</v>
      </c>
      <c r="E102" s="521">
        <v>532</v>
      </c>
      <c r="F102" s="522" t="s">
        <v>6508</v>
      </c>
      <c r="G102" s="523">
        <v>30</v>
      </c>
      <c r="H102" s="492">
        <v>631</v>
      </c>
      <c r="I102" s="478" t="s">
        <v>5793</v>
      </c>
      <c r="J102" s="479">
        <v>50</v>
      </c>
      <c r="K102" s="247">
        <v>640</v>
      </c>
      <c r="L102" s="35" t="s">
        <v>5048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7183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5039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7184</v>
      </c>
      <c r="D104" s="439">
        <v>57</v>
      </c>
      <c r="E104" s="524">
        <v>22</v>
      </c>
      <c r="F104" s="525" t="s">
        <v>6500</v>
      </c>
      <c r="G104" s="526">
        <v>21</v>
      </c>
      <c r="H104" s="438">
        <v>33</v>
      </c>
      <c r="I104" s="439" t="s">
        <v>5785</v>
      </c>
      <c r="J104" s="440">
        <v>44</v>
      </c>
      <c r="K104" s="131">
        <v>25</v>
      </c>
      <c r="L104" t="s">
        <v>5040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7185</v>
      </c>
      <c r="D105" s="439">
        <v>24</v>
      </c>
      <c r="E105" s="524">
        <v>94</v>
      </c>
      <c r="F105" s="525" t="s">
        <v>6501</v>
      </c>
      <c r="G105" s="526">
        <v>24</v>
      </c>
      <c r="H105" s="438">
        <v>86</v>
      </c>
      <c r="I105" s="439" t="s">
        <v>5786</v>
      </c>
      <c r="J105" s="440">
        <v>15</v>
      </c>
      <c r="K105" s="131">
        <v>108</v>
      </c>
      <c r="L105" t="s">
        <v>5041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7186</v>
      </c>
      <c r="D106" s="439">
        <v>27</v>
      </c>
      <c r="E106" s="524">
        <v>16</v>
      </c>
      <c r="F106" s="525" t="s">
        <v>6502</v>
      </c>
      <c r="G106" s="526">
        <v>29</v>
      </c>
      <c r="H106" s="438">
        <v>18</v>
      </c>
      <c r="I106" s="439" t="s">
        <v>5787</v>
      </c>
      <c r="J106" s="440">
        <v>31</v>
      </c>
      <c r="K106" s="131">
        <v>17</v>
      </c>
      <c r="L106" t="s">
        <v>5042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7187</v>
      </c>
      <c r="D107" s="439">
        <v>54</v>
      </c>
      <c r="E107" s="524">
        <v>114</v>
      </c>
      <c r="F107" s="525" t="s">
        <v>6503</v>
      </c>
      <c r="G107" s="526">
        <v>56</v>
      </c>
      <c r="H107" s="438">
        <v>127</v>
      </c>
      <c r="I107" s="439" t="s">
        <v>5788</v>
      </c>
      <c r="J107" s="440">
        <v>34</v>
      </c>
      <c r="K107" s="131">
        <v>120</v>
      </c>
      <c r="L107" t="s">
        <v>5043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7188</v>
      </c>
      <c r="D108" s="439">
        <v>34</v>
      </c>
      <c r="E108" s="524">
        <v>153</v>
      </c>
      <c r="F108" s="525" t="s">
        <v>6504</v>
      </c>
      <c r="G108" s="526">
        <v>19</v>
      </c>
      <c r="H108" s="438">
        <v>190</v>
      </c>
      <c r="I108" s="439" t="s">
        <v>5789</v>
      </c>
      <c r="J108" s="440">
        <v>22</v>
      </c>
      <c r="K108" s="131">
        <v>199</v>
      </c>
      <c r="L108" t="s">
        <v>5044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7189</v>
      </c>
      <c r="D110" s="439">
        <v>26</v>
      </c>
      <c r="E110" s="524">
        <v>80</v>
      </c>
      <c r="F110" s="525" t="s">
        <v>6505</v>
      </c>
      <c r="G110" s="526">
        <v>29</v>
      </c>
      <c r="H110" s="438">
        <v>123</v>
      </c>
      <c r="I110" s="439" t="s">
        <v>5790</v>
      </c>
      <c r="J110" s="440">
        <v>152</v>
      </c>
      <c r="K110" s="131">
        <v>102</v>
      </c>
      <c r="L110" t="s">
        <v>5045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7190</v>
      </c>
      <c r="D111" s="439">
        <v>24</v>
      </c>
      <c r="E111" s="524">
        <v>26</v>
      </c>
      <c r="F111" s="525" t="s">
        <v>6506</v>
      </c>
      <c r="G111" s="526">
        <v>22</v>
      </c>
      <c r="H111" s="438">
        <v>25</v>
      </c>
      <c r="I111" s="439" t="s">
        <v>5791</v>
      </c>
      <c r="J111" s="440">
        <v>30</v>
      </c>
      <c r="K111" s="131">
        <v>37</v>
      </c>
      <c r="L111" t="s">
        <v>5046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7191</v>
      </c>
      <c r="D112" s="439">
        <v>21</v>
      </c>
      <c r="E112" s="524">
        <v>26</v>
      </c>
      <c r="F112" s="525" t="s">
        <v>6507</v>
      </c>
      <c r="G112" s="526">
        <v>19</v>
      </c>
      <c r="H112" s="438">
        <v>29</v>
      </c>
      <c r="I112" s="439" t="s">
        <v>5792</v>
      </c>
      <c r="J112" s="440">
        <v>13</v>
      </c>
      <c r="K112" s="131">
        <v>31</v>
      </c>
      <c r="L112" t="s">
        <v>5047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45518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7207</v>
      </c>
      <c r="D117" s="461">
        <v>29</v>
      </c>
      <c r="E117" s="521">
        <v>1045</v>
      </c>
      <c r="F117" s="522" t="s">
        <v>6524</v>
      </c>
      <c r="G117" s="523">
        <v>30</v>
      </c>
      <c r="H117" s="491">
        <v>1407</v>
      </c>
      <c r="I117" s="460" t="s">
        <v>5808</v>
      </c>
      <c r="J117" s="461">
        <v>29</v>
      </c>
      <c r="K117" s="247">
        <v>1472</v>
      </c>
      <c r="L117" s="35" t="s">
        <v>5064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7193</v>
      </c>
      <c r="D118" s="439">
        <v>28</v>
      </c>
      <c r="E118" s="524">
        <v>74</v>
      </c>
      <c r="F118" s="525" t="s">
        <v>6509</v>
      </c>
      <c r="G118" s="526">
        <v>30</v>
      </c>
      <c r="H118" s="438">
        <v>104</v>
      </c>
      <c r="I118" s="439" t="s">
        <v>5794</v>
      </c>
      <c r="J118" s="440">
        <v>21</v>
      </c>
      <c r="K118" s="131">
        <v>120</v>
      </c>
      <c r="L118" t="s">
        <v>5049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7194</v>
      </c>
      <c r="D119" s="439">
        <v>38</v>
      </c>
      <c r="E119" s="524">
        <v>136</v>
      </c>
      <c r="F119" s="525" t="s">
        <v>6510</v>
      </c>
      <c r="G119" s="526">
        <v>31</v>
      </c>
      <c r="H119" s="438">
        <v>149</v>
      </c>
      <c r="I119" s="439" t="s">
        <v>5795</v>
      </c>
      <c r="J119" s="440">
        <v>21</v>
      </c>
      <c r="K119" s="131">
        <v>196</v>
      </c>
      <c r="L119" t="s">
        <v>5050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7195</v>
      </c>
      <c r="D120" s="439">
        <v>38</v>
      </c>
      <c r="E120" s="524">
        <v>20</v>
      </c>
      <c r="F120" s="525" t="s">
        <v>6511</v>
      </c>
      <c r="G120" s="526">
        <v>11</v>
      </c>
      <c r="H120" s="438">
        <v>24</v>
      </c>
      <c r="I120" s="439" t="s">
        <v>5796</v>
      </c>
      <c r="J120" s="440">
        <v>35</v>
      </c>
      <c r="K120" s="131">
        <v>23</v>
      </c>
      <c r="L120" t="s">
        <v>5051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7196</v>
      </c>
      <c r="D121" s="439">
        <v>12</v>
      </c>
      <c r="E121" s="524">
        <v>6</v>
      </c>
      <c r="F121" s="525" t="s">
        <v>6512</v>
      </c>
      <c r="G121" s="526">
        <v>33</v>
      </c>
      <c r="H121" s="438">
        <v>2</v>
      </c>
      <c r="I121" s="439" t="s">
        <v>5797</v>
      </c>
      <c r="J121" s="440">
        <v>7</v>
      </c>
      <c r="K121" s="131">
        <v>8</v>
      </c>
      <c r="L121" t="s">
        <v>5052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7197</v>
      </c>
      <c r="D122" s="439">
        <v>26</v>
      </c>
      <c r="E122" s="524">
        <v>171</v>
      </c>
      <c r="F122" s="525" t="s">
        <v>6513</v>
      </c>
      <c r="G122" s="526">
        <v>25</v>
      </c>
      <c r="H122" s="438">
        <v>241</v>
      </c>
      <c r="I122" s="439" t="s">
        <v>5798</v>
      </c>
      <c r="J122" s="440">
        <v>39</v>
      </c>
      <c r="K122" s="131">
        <v>239</v>
      </c>
      <c r="L122" t="s">
        <v>5053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6987</v>
      </c>
      <c r="D123" s="439">
        <v>157</v>
      </c>
      <c r="E123" s="524">
        <v>1</v>
      </c>
      <c r="F123" s="525" t="s">
        <v>6514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5054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7198</v>
      </c>
      <c r="D124" s="439">
        <v>28</v>
      </c>
      <c r="E124" s="524">
        <v>25</v>
      </c>
      <c r="F124" s="525" t="s">
        <v>6515</v>
      </c>
      <c r="G124" s="526">
        <v>17</v>
      </c>
      <c r="H124" s="438">
        <v>48</v>
      </c>
      <c r="I124" s="439" t="s">
        <v>5799</v>
      </c>
      <c r="J124" s="440">
        <v>13</v>
      </c>
      <c r="K124" s="131">
        <v>33</v>
      </c>
      <c r="L124" t="s">
        <v>5055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7199</v>
      </c>
      <c r="D125" s="439">
        <v>23</v>
      </c>
      <c r="E125" s="524">
        <v>467</v>
      </c>
      <c r="F125" s="525" t="s">
        <v>6516</v>
      </c>
      <c r="G125" s="526">
        <v>26</v>
      </c>
      <c r="H125" s="438">
        <v>638</v>
      </c>
      <c r="I125" s="439" t="s">
        <v>5800</v>
      </c>
      <c r="J125" s="440">
        <v>28</v>
      </c>
      <c r="K125" s="131">
        <v>613</v>
      </c>
      <c r="L125" t="s">
        <v>5056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7200</v>
      </c>
      <c r="D126" s="439">
        <v>46</v>
      </c>
      <c r="E126" s="524">
        <v>14</v>
      </c>
      <c r="F126" s="525" t="s">
        <v>6517</v>
      </c>
      <c r="G126" s="526">
        <v>66</v>
      </c>
      <c r="H126" s="438">
        <v>19</v>
      </c>
      <c r="I126" s="439" t="s">
        <v>5801</v>
      </c>
      <c r="J126" s="440">
        <v>41</v>
      </c>
      <c r="K126" s="131">
        <v>15</v>
      </c>
      <c r="L126" t="s">
        <v>5057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7201</v>
      </c>
      <c r="D127" s="439">
        <v>48</v>
      </c>
      <c r="E127" s="524">
        <v>12</v>
      </c>
      <c r="F127" s="525" t="s">
        <v>6518</v>
      </c>
      <c r="G127" s="526">
        <v>49</v>
      </c>
      <c r="H127" s="438">
        <v>19</v>
      </c>
      <c r="I127" s="439" t="s">
        <v>5802</v>
      </c>
      <c r="J127" s="440">
        <v>35</v>
      </c>
      <c r="K127" s="131">
        <v>17</v>
      </c>
      <c r="L127" t="s">
        <v>5058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7202</v>
      </c>
      <c r="D128" s="439">
        <v>14</v>
      </c>
      <c r="E128" s="524">
        <v>25</v>
      </c>
      <c r="F128" s="525" t="s">
        <v>6519</v>
      </c>
      <c r="G128" s="526">
        <v>19</v>
      </c>
      <c r="H128" s="438">
        <v>34</v>
      </c>
      <c r="I128" s="439" t="s">
        <v>5803</v>
      </c>
      <c r="J128" s="440">
        <v>27</v>
      </c>
      <c r="K128" s="131">
        <v>51</v>
      </c>
      <c r="L128" t="s">
        <v>5059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7203</v>
      </c>
      <c r="D129" s="439">
        <v>64</v>
      </c>
      <c r="E129" s="524">
        <v>26</v>
      </c>
      <c r="F129" s="525" t="s">
        <v>6520</v>
      </c>
      <c r="G129" s="526">
        <v>56</v>
      </c>
      <c r="H129" s="438">
        <v>32</v>
      </c>
      <c r="I129" s="439" t="s">
        <v>5804</v>
      </c>
      <c r="J129" s="440">
        <v>41</v>
      </c>
      <c r="K129" s="131">
        <v>26</v>
      </c>
      <c r="L129" t="s">
        <v>5060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7204</v>
      </c>
      <c r="D130" s="439">
        <v>35</v>
      </c>
      <c r="E130" s="524">
        <v>51</v>
      </c>
      <c r="F130" s="525" t="s">
        <v>6521</v>
      </c>
      <c r="G130" s="526">
        <v>64</v>
      </c>
      <c r="H130" s="438">
        <v>73</v>
      </c>
      <c r="I130" s="439" t="s">
        <v>5805</v>
      </c>
      <c r="J130" s="440">
        <v>29</v>
      </c>
      <c r="K130" s="131">
        <v>101</v>
      </c>
      <c r="L130" t="s">
        <v>5061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7205</v>
      </c>
      <c r="D131" s="439">
        <v>23</v>
      </c>
      <c r="E131" s="524">
        <v>8</v>
      </c>
      <c r="F131" s="525" t="s">
        <v>6522</v>
      </c>
      <c r="G131" s="526">
        <v>32</v>
      </c>
      <c r="H131" s="438">
        <v>14</v>
      </c>
      <c r="I131" s="439" t="s">
        <v>5806</v>
      </c>
      <c r="J131" s="440">
        <v>47</v>
      </c>
      <c r="K131" s="131">
        <v>19</v>
      </c>
      <c r="L131" t="s">
        <v>5062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7206</v>
      </c>
      <c r="D132" s="439">
        <v>72</v>
      </c>
      <c r="E132" s="524">
        <v>9</v>
      </c>
      <c r="F132" s="525" t="s">
        <v>6523</v>
      </c>
      <c r="G132" s="526">
        <v>34</v>
      </c>
      <c r="H132" s="447">
        <v>10</v>
      </c>
      <c r="I132" s="442" t="s">
        <v>5807</v>
      </c>
      <c r="J132" s="443">
        <v>26</v>
      </c>
      <c r="K132" s="131">
        <v>9</v>
      </c>
      <c r="L132" t="s">
        <v>5063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45518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7228</v>
      </c>
      <c r="D137" s="461">
        <v>24</v>
      </c>
      <c r="E137" s="521">
        <v>478</v>
      </c>
      <c r="F137" s="522" t="s">
        <v>6543</v>
      </c>
      <c r="G137" s="523">
        <v>27</v>
      </c>
      <c r="H137" s="491">
        <v>625</v>
      </c>
      <c r="I137" s="460" t="s">
        <v>5830</v>
      </c>
      <c r="J137" s="461">
        <v>21</v>
      </c>
      <c r="K137" s="247">
        <v>693</v>
      </c>
      <c r="L137" s="35" t="s">
        <v>5087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5809</v>
      </c>
      <c r="J138" s="440">
        <v>4</v>
      </c>
      <c r="K138" s="131">
        <v>5</v>
      </c>
      <c r="L138" t="s">
        <v>5065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7208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5810</v>
      </c>
      <c r="J139" s="440">
        <v>37</v>
      </c>
      <c r="K139" s="131">
        <v>2</v>
      </c>
      <c r="L139" t="s">
        <v>5066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7209</v>
      </c>
      <c r="D140" s="439">
        <v>55</v>
      </c>
      <c r="E140" s="524">
        <v>9</v>
      </c>
      <c r="F140" s="525" t="s">
        <v>6525</v>
      </c>
      <c r="G140" s="526">
        <v>25</v>
      </c>
      <c r="H140" s="438">
        <v>12</v>
      </c>
      <c r="I140" s="439" t="s">
        <v>5811</v>
      </c>
      <c r="J140" s="440">
        <v>12</v>
      </c>
      <c r="K140" s="131">
        <v>14</v>
      </c>
      <c r="L140" t="s">
        <v>5067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7210</v>
      </c>
      <c r="D141" s="439">
        <v>41</v>
      </c>
      <c r="E141" s="524">
        <v>14</v>
      </c>
      <c r="F141" s="525" t="s">
        <v>6526</v>
      </c>
      <c r="G141" s="526">
        <v>78</v>
      </c>
      <c r="H141" s="438">
        <v>9</v>
      </c>
      <c r="I141" s="439" t="s">
        <v>5812</v>
      </c>
      <c r="J141" s="440">
        <v>46</v>
      </c>
      <c r="K141" s="131">
        <v>6</v>
      </c>
      <c r="L141" t="s">
        <v>5068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7211</v>
      </c>
      <c r="D142" s="439">
        <v>91</v>
      </c>
      <c r="E142" s="524">
        <v>3</v>
      </c>
      <c r="F142" s="525" t="s">
        <v>6527</v>
      </c>
      <c r="G142" s="526">
        <v>12</v>
      </c>
      <c r="H142" s="438">
        <v>3</v>
      </c>
      <c r="I142" s="439" t="s">
        <v>5623</v>
      </c>
      <c r="J142" s="440">
        <v>19</v>
      </c>
      <c r="K142" s="131">
        <v>4</v>
      </c>
      <c r="L142" t="s">
        <v>5069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7212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5813</v>
      </c>
      <c r="J143" s="440">
        <v>4</v>
      </c>
      <c r="K143" s="131">
        <v>5</v>
      </c>
      <c r="L143" t="s">
        <v>5070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7213</v>
      </c>
      <c r="D144" s="439">
        <v>6</v>
      </c>
      <c r="E144" s="524">
        <v>5</v>
      </c>
      <c r="F144" s="525" t="s">
        <v>6528</v>
      </c>
      <c r="G144" s="526">
        <v>64</v>
      </c>
      <c r="H144" s="438">
        <v>6</v>
      </c>
      <c r="I144" s="439" t="s">
        <v>5814</v>
      </c>
      <c r="J144" s="440">
        <v>27</v>
      </c>
      <c r="K144" s="131">
        <v>3</v>
      </c>
      <c r="L144" t="s">
        <v>5071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7214</v>
      </c>
      <c r="D145" s="439">
        <v>9</v>
      </c>
      <c r="E145" s="524">
        <v>4</v>
      </c>
      <c r="F145" s="525" t="s">
        <v>6529</v>
      </c>
      <c r="G145" s="526">
        <v>11</v>
      </c>
      <c r="H145" s="438">
        <v>7</v>
      </c>
      <c r="I145" s="439" t="s">
        <v>5815</v>
      </c>
      <c r="J145" s="440">
        <v>17</v>
      </c>
      <c r="K145" s="131">
        <v>9</v>
      </c>
      <c r="L145" t="s">
        <v>5072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7215</v>
      </c>
      <c r="D146" s="439">
        <v>24</v>
      </c>
      <c r="E146" s="524">
        <v>10</v>
      </c>
      <c r="F146" s="525" t="s">
        <v>6530</v>
      </c>
      <c r="G146" s="526">
        <v>39</v>
      </c>
      <c r="H146" s="438">
        <v>22</v>
      </c>
      <c r="I146" s="439" t="s">
        <v>5816</v>
      </c>
      <c r="J146" s="440">
        <v>28</v>
      </c>
      <c r="K146" s="131">
        <v>22</v>
      </c>
      <c r="L146" t="s">
        <v>5073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7216</v>
      </c>
      <c r="D147" s="439">
        <v>62</v>
      </c>
      <c r="E147" s="524">
        <v>17</v>
      </c>
      <c r="F147" s="525" t="s">
        <v>6531</v>
      </c>
      <c r="G147" s="526">
        <v>39</v>
      </c>
      <c r="H147" s="438">
        <v>29</v>
      </c>
      <c r="I147" s="439" t="s">
        <v>5817</v>
      </c>
      <c r="J147" s="440">
        <v>33</v>
      </c>
      <c r="K147" s="131">
        <v>16</v>
      </c>
      <c r="L147" t="s">
        <v>5074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7217</v>
      </c>
      <c r="D148" s="439">
        <v>18</v>
      </c>
      <c r="E148" s="524">
        <v>7</v>
      </c>
      <c r="F148" s="525" t="s">
        <v>6532</v>
      </c>
      <c r="G148" s="526">
        <v>28</v>
      </c>
      <c r="H148" s="438">
        <v>8</v>
      </c>
      <c r="I148" s="439" t="s">
        <v>5818</v>
      </c>
      <c r="J148" s="440">
        <v>10</v>
      </c>
      <c r="K148" s="131">
        <v>9</v>
      </c>
      <c r="L148" t="s">
        <v>5075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6533</v>
      </c>
      <c r="G149" s="526">
        <v>28</v>
      </c>
      <c r="H149" s="438">
        <v>4</v>
      </c>
      <c r="I149" s="439" t="s">
        <v>5819</v>
      </c>
      <c r="J149" s="440">
        <v>42</v>
      </c>
      <c r="K149" s="131">
        <v>2</v>
      </c>
      <c r="L149" t="s">
        <v>4881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7218</v>
      </c>
      <c r="D150" s="439">
        <v>12</v>
      </c>
      <c r="E150" s="524">
        <v>6</v>
      </c>
      <c r="F150" s="525" t="s">
        <v>4858</v>
      </c>
      <c r="G150" s="526">
        <v>49</v>
      </c>
      <c r="H150" s="438">
        <v>7</v>
      </c>
      <c r="I150" s="439" t="s">
        <v>5820</v>
      </c>
      <c r="J150" s="440">
        <v>63</v>
      </c>
      <c r="K150" s="131">
        <v>3</v>
      </c>
      <c r="L150" t="s">
        <v>5076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6534</v>
      </c>
      <c r="G151" s="526">
        <v>13</v>
      </c>
      <c r="H151" s="438">
        <v>2</v>
      </c>
      <c r="I151" s="439" t="s">
        <v>5821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7219</v>
      </c>
      <c r="D152" s="439">
        <v>10</v>
      </c>
      <c r="E152" s="524">
        <v>8</v>
      </c>
      <c r="F152" s="525" t="s">
        <v>6535</v>
      </c>
      <c r="G152" s="526">
        <v>80</v>
      </c>
      <c r="H152" s="438">
        <v>9</v>
      </c>
      <c r="I152" s="439" t="s">
        <v>5822</v>
      </c>
      <c r="J152" s="440">
        <v>25</v>
      </c>
      <c r="K152" s="131">
        <v>14</v>
      </c>
      <c r="L152" t="s">
        <v>5077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7220</v>
      </c>
      <c r="D153" s="439">
        <v>27</v>
      </c>
      <c r="E153" s="524">
        <v>40</v>
      </c>
      <c r="F153" s="525" t="s">
        <v>6536</v>
      </c>
      <c r="G153" s="526">
        <v>33</v>
      </c>
      <c r="H153" s="438">
        <v>55</v>
      </c>
      <c r="I153" s="439" t="s">
        <v>5823</v>
      </c>
      <c r="J153" s="440">
        <v>20</v>
      </c>
      <c r="K153" s="131">
        <v>80</v>
      </c>
      <c r="L153" t="s">
        <v>5078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7221</v>
      </c>
      <c r="D154" s="439">
        <v>49</v>
      </c>
      <c r="E154" s="524">
        <v>9</v>
      </c>
      <c r="F154" s="525" t="s">
        <v>6537</v>
      </c>
      <c r="G154" s="526">
        <v>30</v>
      </c>
      <c r="H154" s="438">
        <v>6</v>
      </c>
      <c r="I154" s="439" t="s">
        <v>5824</v>
      </c>
      <c r="J154" s="440">
        <v>28</v>
      </c>
      <c r="K154" s="131">
        <v>12</v>
      </c>
      <c r="L154" t="s">
        <v>5079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7222</v>
      </c>
      <c r="D155" s="439">
        <v>17</v>
      </c>
      <c r="E155" s="524">
        <v>9</v>
      </c>
      <c r="F155" s="525" t="s">
        <v>6538</v>
      </c>
      <c r="G155" s="526">
        <v>48</v>
      </c>
      <c r="H155" s="438">
        <v>8</v>
      </c>
      <c r="I155" s="439" t="s">
        <v>5825</v>
      </c>
      <c r="J155" s="440">
        <v>28</v>
      </c>
      <c r="K155" s="131">
        <v>12</v>
      </c>
      <c r="L155" t="s">
        <v>5080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6367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7223</v>
      </c>
      <c r="D157" s="439">
        <v>41</v>
      </c>
      <c r="E157" s="524">
        <v>1</v>
      </c>
      <c r="F157" s="525" t="s">
        <v>6368</v>
      </c>
      <c r="G157" s="526">
        <v>29</v>
      </c>
      <c r="H157" s="438">
        <v>6</v>
      </c>
      <c r="I157" s="439" t="s">
        <v>5826</v>
      </c>
      <c r="J157" s="440">
        <v>29</v>
      </c>
      <c r="K157" s="131">
        <v>6</v>
      </c>
      <c r="L157" t="s">
        <v>5081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7224</v>
      </c>
      <c r="D158" s="439">
        <v>19</v>
      </c>
      <c r="E158" s="524">
        <v>271</v>
      </c>
      <c r="F158" s="525" t="s">
        <v>6539</v>
      </c>
      <c r="G158" s="526">
        <v>21</v>
      </c>
      <c r="H158" s="438">
        <v>333</v>
      </c>
      <c r="I158" s="439" t="s">
        <v>5827</v>
      </c>
      <c r="J158" s="440">
        <v>17</v>
      </c>
      <c r="K158" s="131">
        <v>392</v>
      </c>
      <c r="L158" t="s">
        <v>5082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7225</v>
      </c>
      <c r="D159" s="439">
        <v>19</v>
      </c>
      <c r="E159" s="524">
        <v>43</v>
      </c>
      <c r="F159" s="525" t="s">
        <v>6540</v>
      </c>
      <c r="G159" s="526">
        <v>14</v>
      </c>
      <c r="H159" s="438">
        <v>62</v>
      </c>
      <c r="I159" s="439" t="s">
        <v>5828</v>
      </c>
      <c r="J159" s="440">
        <v>26</v>
      </c>
      <c r="K159" s="131">
        <v>53</v>
      </c>
      <c r="L159" t="s">
        <v>5083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6541</v>
      </c>
      <c r="G160" s="526">
        <v>72</v>
      </c>
      <c r="H160" s="438">
        <v>4</v>
      </c>
      <c r="I160" s="439" t="s">
        <v>5638</v>
      </c>
      <c r="J160" s="440">
        <v>27</v>
      </c>
      <c r="K160" s="131">
        <v>4</v>
      </c>
      <c r="L160" t="s">
        <v>5084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7226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5085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7227</v>
      </c>
      <c r="D162" s="439">
        <v>23</v>
      </c>
      <c r="E162" s="524">
        <v>8</v>
      </c>
      <c r="F162" s="525" t="s">
        <v>6542</v>
      </c>
      <c r="G162" s="526">
        <v>30</v>
      </c>
      <c r="H162" s="447">
        <v>23</v>
      </c>
      <c r="I162" s="442" t="s">
        <v>5829</v>
      </c>
      <c r="J162" s="443">
        <v>17</v>
      </c>
      <c r="K162" s="131">
        <v>13</v>
      </c>
      <c r="L162" t="s">
        <v>5086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7249</v>
      </c>
      <c r="D166" s="461">
        <v>51</v>
      </c>
      <c r="E166" s="521">
        <v>616</v>
      </c>
      <c r="F166" s="522" t="s">
        <v>6564</v>
      </c>
      <c r="G166" s="523">
        <v>45</v>
      </c>
      <c r="H166" s="491">
        <v>782</v>
      </c>
      <c r="I166" s="460" t="s">
        <v>5853</v>
      </c>
      <c r="J166" s="461">
        <v>42</v>
      </c>
      <c r="K166" s="247">
        <v>907</v>
      </c>
      <c r="L166" s="35" t="s">
        <v>5110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7229</v>
      </c>
      <c r="D167" s="439">
        <v>45</v>
      </c>
      <c r="E167" s="524">
        <v>35</v>
      </c>
      <c r="F167" s="525" t="s">
        <v>6544</v>
      </c>
      <c r="G167" s="526">
        <v>38</v>
      </c>
      <c r="H167" s="438">
        <v>55</v>
      </c>
      <c r="I167" s="439" t="s">
        <v>5831</v>
      </c>
      <c r="J167" s="440">
        <v>25</v>
      </c>
      <c r="K167" s="131">
        <v>40</v>
      </c>
      <c r="L167" t="s">
        <v>5088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7230</v>
      </c>
      <c r="D168" s="439">
        <v>25</v>
      </c>
      <c r="E168" s="524">
        <v>10</v>
      </c>
      <c r="F168" s="525" t="s">
        <v>6545</v>
      </c>
      <c r="G168" s="526">
        <v>45</v>
      </c>
      <c r="H168" s="438">
        <v>12</v>
      </c>
      <c r="I168" s="439" t="s">
        <v>5832</v>
      </c>
      <c r="J168" s="440">
        <v>52</v>
      </c>
      <c r="K168" s="131">
        <v>21</v>
      </c>
      <c r="L168" t="s">
        <v>5089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7231</v>
      </c>
      <c r="D169" s="439">
        <v>54</v>
      </c>
      <c r="E169" s="524">
        <v>85</v>
      </c>
      <c r="F169" s="525" t="s">
        <v>6546</v>
      </c>
      <c r="G169" s="526">
        <v>45</v>
      </c>
      <c r="H169" s="438">
        <v>115</v>
      </c>
      <c r="I169" s="439" t="s">
        <v>5833</v>
      </c>
      <c r="J169" s="440">
        <v>42</v>
      </c>
      <c r="K169" s="131">
        <v>119</v>
      </c>
      <c r="L169" t="s">
        <v>5090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7232</v>
      </c>
      <c r="D170" s="439">
        <v>16</v>
      </c>
      <c r="E170" s="524">
        <v>40</v>
      </c>
      <c r="F170" s="525" t="s">
        <v>6547</v>
      </c>
      <c r="G170" s="526">
        <v>34</v>
      </c>
      <c r="H170" s="438">
        <v>48</v>
      </c>
      <c r="I170" s="439" t="s">
        <v>5834</v>
      </c>
      <c r="J170" s="440">
        <v>15</v>
      </c>
      <c r="K170" s="131">
        <v>55</v>
      </c>
      <c r="L170" t="s">
        <v>5091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7233</v>
      </c>
      <c r="D171" s="439">
        <v>34</v>
      </c>
      <c r="E171" s="524">
        <v>51</v>
      </c>
      <c r="F171" s="525" t="s">
        <v>6548</v>
      </c>
      <c r="G171" s="526">
        <v>30</v>
      </c>
      <c r="H171" s="438">
        <v>53</v>
      </c>
      <c r="I171" s="439" t="s">
        <v>5835</v>
      </c>
      <c r="J171" s="440">
        <v>27</v>
      </c>
      <c r="K171" s="131">
        <v>82</v>
      </c>
      <c r="L171" t="s">
        <v>5092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7234</v>
      </c>
      <c r="D172" s="439">
        <v>62</v>
      </c>
      <c r="E172" s="524">
        <v>52</v>
      </c>
      <c r="F172" s="525" t="s">
        <v>6549</v>
      </c>
      <c r="G172" s="526">
        <v>82</v>
      </c>
      <c r="H172" s="438">
        <v>52</v>
      </c>
      <c r="I172" s="439" t="s">
        <v>5836</v>
      </c>
      <c r="J172" s="440">
        <v>89</v>
      </c>
      <c r="K172" s="131">
        <v>61</v>
      </c>
      <c r="L172" t="s">
        <v>5093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7235</v>
      </c>
      <c r="D173" s="439">
        <v>57</v>
      </c>
      <c r="E173" s="524">
        <v>71</v>
      </c>
      <c r="F173" s="525" t="s">
        <v>6550</v>
      </c>
      <c r="G173" s="526">
        <v>36</v>
      </c>
      <c r="H173" s="438">
        <v>81</v>
      </c>
      <c r="I173" s="439" t="s">
        <v>5837</v>
      </c>
      <c r="J173" s="440">
        <v>36</v>
      </c>
      <c r="K173" s="131">
        <v>97</v>
      </c>
      <c r="L173" t="s">
        <v>5094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7236</v>
      </c>
      <c r="D174" s="439">
        <v>14</v>
      </c>
      <c r="E174" s="524">
        <v>12</v>
      </c>
      <c r="F174" s="525" t="s">
        <v>6551</v>
      </c>
      <c r="G174" s="526">
        <v>15</v>
      </c>
      <c r="H174" s="438">
        <v>20</v>
      </c>
      <c r="I174" s="439" t="s">
        <v>5838</v>
      </c>
      <c r="J174" s="440">
        <v>31</v>
      </c>
      <c r="K174" s="131">
        <v>20</v>
      </c>
      <c r="L174" t="s">
        <v>5095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7237</v>
      </c>
      <c r="D175" s="439">
        <v>74</v>
      </c>
      <c r="E175" s="524">
        <v>19</v>
      </c>
      <c r="F175" s="525" t="s">
        <v>6552</v>
      </c>
      <c r="G175" s="526">
        <v>54</v>
      </c>
      <c r="H175" s="438">
        <v>16</v>
      </c>
      <c r="I175" s="439" t="s">
        <v>5839</v>
      </c>
      <c r="J175" s="440">
        <v>60</v>
      </c>
      <c r="K175" s="131">
        <v>20</v>
      </c>
      <c r="L175" t="s">
        <v>5096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7238</v>
      </c>
      <c r="D176" s="439">
        <v>61</v>
      </c>
      <c r="E176" s="524">
        <v>7</v>
      </c>
      <c r="F176" s="525" t="s">
        <v>6553</v>
      </c>
      <c r="G176" s="526">
        <v>50</v>
      </c>
      <c r="H176" s="438">
        <v>10</v>
      </c>
      <c r="I176" s="439" t="s">
        <v>5840</v>
      </c>
      <c r="J176" s="440">
        <v>78</v>
      </c>
      <c r="K176" s="131">
        <v>11</v>
      </c>
      <c r="L176" t="s">
        <v>5097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7239</v>
      </c>
      <c r="D177" s="439">
        <v>66</v>
      </c>
      <c r="E177" s="524">
        <v>52</v>
      </c>
      <c r="F177" s="525" t="s">
        <v>6554</v>
      </c>
      <c r="G177" s="526">
        <v>48</v>
      </c>
      <c r="H177" s="438">
        <v>90</v>
      </c>
      <c r="I177" s="439" t="s">
        <v>5841</v>
      </c>
      <c r="J177" s="440">
        <v>51</v>
      </c>
      <c r="K177" s="131">
        <v>112</v>
      </c>
      <c r="L177" t="s">
        <v>5098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7240</v>
      </c>
      <c r="D178" s="439">
        <v>41</v>
      </c>
      <c r="E178" s="524">
        <v>24</v>
      </c>
      <c r="F178" s="525" t="s">
        <v>6555</v>
      </c>
      <c r="G178" s="526">
        <v>54</v>
      </c>
      <c r="H178" s="438">
        <v>23</v>
      </c>
      <c r="I178" s="439" t="s">
        <v>5842</v>
      </c>
      <c r="J178" s="440">
        <v>79</v>
      </c>
      <c r="K178" s="131">
        <v>35</v>
      </c>
      <c r="L178" t="s">
        <v>5099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7241</v>
      </c>
      <c r="D179" s="439">
        <v>113</v>
      </c>
      <c r="E179" s="524">
        <v>13</v>
      </c>
      <c r="F179" s="525" t="s">
        <v>6556</v>
      </c>
      <c r="G179" s="526">
        <v>69</v>
      </c>
      <c r="H179" s="438">
        <v>35</v>
      </c>
      <c r="I179" s="439" t="s">
        <v>5843</v>
      </c>
      <c r="J179" s="440">
        <v>32</v>
      </c>
      <c r="K179" s="131">
        <v>27</v>
      </c>
      <c r="L179" t="s">
        <v>5100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6557</v>
      </c>
      <c r="G180" s="526">
        <v>2</v>
      </c>
      <c r="H180" s="438">
        <v>2</v>
      </c>
      <c r="I180" s="439" t="s">
        <v>5844</v>
      </c>
      <c r="J180" s="440">
        <v>3</v>
      </c>
      <c r="K180" s="131">
        <v>2</v>
      </c>
      <c r="L180" t="s">
        <v>5101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7242</v>
      </c>
      <c r="D181" s="439">
        <v>24</v>
      </c>
      <c r="E181" s="524">
        <v>13</v>
      </c>
      <c r="F181" s="525" t="s">
        <v>6558</v>
      </c>
      <c r="G181" s="526">
        <v>47</v>
      </c>
      <c r="H181" s="438">
        <v>8</v>
      </c>
      <c r="I181" s="439" t="s">
        <v>5845</v>
      </c>
      <c r="J181" s="440">
        <v>32</v>
      </c>
      <c r="K181" s="131">
        <v>16</v>
      </c>
      <c r="L181" t="s">
        <v>5102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6243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5846</v>
      </c>
      <c r="J182" s="440">
        <v>13</v>
      </c>
      <c r="K182" s="131">
        <v>15</v>
      </c>
      <c r="L182" t="s">
        <v>5103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7243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5847</v>
      </c>
      <c r="J183" s="440">
        <v>28</v>
      </c>
      <c r="K183" s="131">
        <v>9</v>
      </c>
      <c r="L183" t="s">
        <v>5104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7244</v>
      </c>
      <c r="D184" s="439">
        <v>60</v>
      </c>
      <c r="E184" s="524">
        <v>13</v>
      </c>
      <c r="F184" s="525" t="s">
        <v>6559</v>
      </c>
      <c r="G184" s="526">
        <v>40</v>
      </c>
      <c r="H184" s="438">
        <v>18</v>
      </c>
      <c r="I184" s="439" t="s">
        <v>5848</v>
      </c>
      <c r="J184" s="440">
        <v>38</v>
      </c>
      <c r="K184" s="131">
        <v>22</v>
      </c>
      <c r="L184" t="s">
        <v>5105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7245</v>
      </c>
      <c r="D185" s="439">
        <v>44</v>
      </c>
      <c r="E185" s="524">
        <v>7</v>
      </c>
      <c r="F185" s="525" t="s">
        <v>6560</v>
      </c>
      <c r="G185" s="526">
        <v>47</v>
      </c>
      <c r="H185" s="438">
        <v>11</v>
      </c>
      <c r="I185" s="439" t="s">
        <v>5849</v>
      </c>
      <c r="J185" s="440">
        <v>46</v>
      </c>
      <c r="K185" s="131">
        <v>4</v>
      </c>
      <c r="L185" t="s">
        <v>5106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7246</v>
      </c>
      <c r="D186" s="439">
        <v>40</v>
      </c>
      <c r="E186" s="524">
        <v>27</v>
      </c>
      <c r="F186" s="525" t="s">
        <v>6561</v>
      </c>
      <c r="G186" s="526">
        <v>52</v>
      </c>
      <c r="H186" s="438">
        <v>32</v>
      </c>
      <c r="I186" s="439" t="s">
        <v>5850</v>
      </c>
      <c r="J186" s="440">
        <v>42</v>
      </c>
      <c r="K186" s="131">
        <v>25</v>
      </c>
      <c r="L186" t="s">
        <v>5107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7247</v>
      </c>
      <c r="D187" s="439">
        <v>42</v>
      </c>
      <c r="E187" s="524">
        <v>40</v>
      </c>
      <c r="F187" s="525" t="s">
        <v>6562</v>
      </c>
      <c r="G187" s="526">
        <v>35</v>
      </c>
      <c r="H187" s="438">
        <v>44</v>
      </c>
      <c r="I187" s="439" t="s">
        <v>5851</v>
      </c>
      <c r="J187" s="440">
        <v>28</v>
      </c>
      <c r="K187" s="131">
        <v>61</v>
      </c>
      <c r="L187" t="s">
        <v>5108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7248</v>
      </c>
      <c r="D188" s="439">
        <v>53</v>
      </c>
      <c r="E188" s="524">
        <v>31</v>
      </c>
      <c r="F188" s="525" t="s">
        <v>6563</v>
      </c>
      <c r="G188" s="526">
        <v>42</v>
      </c>
      <c r="H188" s="438">
        <v>43</v>
      </c>
      <c r="I188" s="439" t="s">
        <v>5852</v>
      </c>
      <c r="J188" s="440">
        <v>55</v>
      </c>
      <c r="K188" s="131">
        <v>53</v>
      </c>
      <c r="L188" t="s">
        <v>5109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7265</v>
      </c>
      <c r="D190" s="461">
        <v>27</v>
      </c>
      <c r="E190" s="521">
        <v>604</v>
      </c>
      <c r="F190" s="522" t="s">
        <v>6580</v>
      </c>
      <c r="G190" s="523">
        <v>25</v>
      </c>
      <c r="H190" s="491">
        <v>847</v>
      </c>
      <c r="I190" s="460" t="s">
        <v>5869</v>
      </c>
      <c r="J190" s="461">
        <v>21</v>
      </c>
      <c r="K190" s="247">
        <v>947</v>
      </c>
      <c r="L190" s="35" t="s">
        <v>5126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7250</v>
      </c>
      <c r="D191" s="439">
        <v>24</v>
      </c>
      <c r="E191" s="524">
        <v>9</v>
      </c>
      <c r="F191" s="525" t="s">
        <v>6565</v>
      </c>
      <c r="G191" s="526">
        <v>22</v>
      </c>
      <c r="H191" s="438">
        <v>8</v>
      </c>
      <c r="I191" s="439" t="s">
        <v>5854</v>
      </c>
      <c r="J191" s="440">
        <v>22</v>
      </c>
      <c r="K191" s="131">
        <v>11</v>
      </c>
      <c r="L191" t="s">
        <v>5111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7251</v>
      </c>
      <c r="D192" s="439">
        <v>20</v>
      </c>
      <c r="E192" s="524">
        <v>10</v>
      </c>
      <c r="F192" s="525" t="s">
        <v>6566</v>
      </c>
      <c r="G192" s="526">
        <v>21</v>
      </c>
      <c r="H192" s="438">
        <v>12</v>
      </c>
      <c r="I192" s="439" t="s">
        <v>5855</v>
      </c>
      <c r="J192" s="440">
        <v>20</v>
      </c>
      <c r="K192" s="131">
        <v>25</v>
      </c>
      <c r="L192" t="s">
        <v>5112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7252</v>
      </c>
      <c r="D193" s="439">
        <v>24</v>
      </c>
      <c r="E193" s="524">
        <v>13</v>
      </c>
      <c r="F193" s="525" t="s">
        <v>6567</v>
      </c>
      <c r="G193" s="526">
        <v>62</v>
      </c>
      <c r="H193" s="438">
        <v>16</v>
      </c>
      <c r="I193" s="439" t="s">
        <v>5856</v>
      </c>
      <c r="J193" s="440">
        <v>12</v>
      </c>
      <c r="K193" s="131">
        <v>15</v>
      </c>
      <c r="L193" t="s">
        <v>5113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7253</v>
      </c>
      <c r="D194" s="439">
        <v>41</v>
      </c>
      <c r="E194" s="524">
        <v>14</v>
      </c>
      <c r="F194" s="525" t="s">
        <v>6568</v>
      </c>
      <c r="G194" s="526">
        <v>23</v>
      </c>
      <c r="H194" s="438">
        <v>20</v>
      </c>
      <c r="I194" s="439" t="s">
        <v>5857</v>
      </c>
      <c r="J194" s="440">
        <v>13</v>
      </c>
      <c r="K194" s="131">
        <v>17</v>
      </c>
      <c r="L194" t="s">
        <v>5114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7254</v>
      </c>
      <c r="D195" s="439">
        <v>25</v>
      </c>
      <c r="E195" s="524">
        <v>106</v>
      </c>
      <c r="F195" s="525" t="s">
        <v>6569</v>
      </c>
      <c r="G195" s="526">
        <v>20</v>
      </c>
      <c r="H195" s="438">
        <v>142</v>
      </c>
      <c r="I195" s="439" t="s">
        <v>5858</v>
      </c>
      <c r="J195" s="440">
        <v>21</v>
      </c>
      <c r="K195" s="131">
        <v>153</v>
      </c>
      <c r="L195" t="s">
        <v>5115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7255</v>
      </c>
      <c r="D196" s="439">
        <v>22</v>
      </c>
      <c r="E196" s="524">
        <v>96</v>
      </c>
      <c r="F196" s="525" t="s">
        <v>6570</v>
      </c>
      <c r="G196" s="526">
        <v>34</v>
      </c>
      <c r="H196" s="438">
        <v>144</v>
      </c>
      <c r="I196" s="439" t="s">
        <v>5859</v>
      </c>
      <c r="J196" s="440">
        <v>29</v>
      </c>
      <c r="K196" s="131">
        <v>139</v>
      </c>
      <c r="L196" t="s">
        <v>5116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7256</v>
      </c>
      <c r="D197" s="439">
        <v>29</v>
      </c>
      <c r="E197" s="524">
        <v>43</v>
      </c>
      <c r="F197" s="525" t="s">
        <v>6571</v>
      </c>
      <c r="G197" s="526">
        <v>32</v>
      </c>
      <c r="H197" s="438">
        <v>88</v>
      </c>
      <c r="I197" s="439" t="s">
        <v>5860</v>
      </c>
      <c r="J197" s="440">
        <v>13</v>
      </c>
      <c r="K197" s="131">
        <v>87</v>
      </c>
      <c r="L197" t="s">
        <v>5117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7257</v>
      </c>
      <c r="D198" s="439">
        <v>35</v>
      </c>
      <c r="E198" s="524">
        <v>30</v>
      </c>
      <c r="F198" s="525" t="s">
        <v>6572</v>
      </c>
      <c r="G198" s="526">
        <v>28</v>
      </c>
      <c r="H198" s="438">
        <v>31</v>
      </c>
      <c r="I198" s="439" t="s">
        <v>5861</v>
      </c>
      <c r="J198" s="440">
        <v>27</v>
      </c>
      <c r="K198" s="131">
        <v>39</v>
      </c>
      <c r="L198" t="s">
        <v>5118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7258</v>
      </c>
      <c r="D199" s="439">
        <v>26</v>
      </c>
      <c r="E199" s="524">
        <v>4</v>
      </c>
      <c r="F199" s="525" t="s">
        <v>6573</v>
      </c>
      <c r="G199" s="526">
        <v>7</v>
      </c>
      <c r="H199" s="438">
        <v>5</v>
      </c>
      <c r="I199" s="439" t="s">
        <v>5862</v>
      </c>
      <c r="J199" s="440">
        <v>5</v>
      </c>
      <c r="K199" s="131">
        <v>6</v>
      </c>
      <c r="L199" t="s">
        <v>5119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7259</v>
      </c>
      <c r="D200" s="439">
        <v>83</v>
      </c>
      <c r="E200" s="524">
        <v>8</v>
      </c>
      <c r="F200" s="525" t="s">
        <v>6574</v>
      </c>
      <c r="G200" s="526">
        <v>22</v>
      </c>
      <c r="H200" s="438">
        <v>10</v>
      </c>
      <c r="I200" s="439" t="s">
        <v>5863</v>
      </c>
      <c r="J200" s="440">
        <v>60</v>
      </c>
      <c r="K200" s="131">
        <v>14</v>
      </c>
      <c r="L200" t="s">
        <v>5120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7260</v>
      </c>
      <c r="D201" s="439">
        <v>32</v>
      </c>
      <c r="E201" s="524">
        <v>47</v>
      </c>
      <c r="F201" s="525" t="s">
        <v>6575</v>
      </c>
      <c r="G201" s="526">
        <v>33</v>
      </c>
      <c r="H201" s="438">
        <v>41</v>
      </c>
      <c r="I201" s="439" t="s">
        <v>5864</v>
      </c>
      <c r="J201" s="440">
        <v>36</v>
      </c>
      <c r="K201" s="131">
        <v>77</v>
      </c>
      <c r="L201" t="s">
        <v>5121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7261</v>
      </c>
      <c r="D202" s="439">
        <v>38</v>
      </c>
      <c r="E202" s="524">
        <v>38</v>
      </c>
      <c r="F202" s="525" t="s">
        <v>6576</v>
      </c>
      <c r="G202" s="526">
        <v>26</v>
      </c>
      <c r="H202" s="438">
        <v>58</v>
      </c>
      <c r="I202" s="439" t="s">
        <v>5865</v>
      </c>
      <c r="J202" s="440">
        <v>23</v>
      </c>
      <c r="K202" s="131">
        <v>62</v>
      </c>
      <c r="L202" t="s">
        <v>5122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7262</v>
      </c>
      <c r="D203" s="439">
        <v>33</v>
      </c>
      <c r="E203" s="524">
        <v>20</v>
      </c>
      <c r="F203" s="525" t="s">
        <v>6577</v>
      </c>
      <c r="G203" s="526">
        <v>22</v>
      </c>
      <c r="H203" s="438">
        <v>15</v>
      </c>
      <c r="I203" s="439" t="s">
        <v>5866</v>
      </c>
      <c r="J203" s="440">
        <v>10</v>
      </c>
      <c r="K203" s="131">
        <v>21</v>
      </c>
      <c r="L203" t="s">
        <v>5123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7263</v>
      </c>
      <c r="D204" s="439">
        <v>11</v>
      </c>
      <c r="E204" s="524">
        <v>5</v>
      </c>
      <c r="F204" s="525" t="s">
        <v>6578</v>
      </c>
      <c r="G204" s="526">
        <v>33</v>
      </c>
      <c r="H204" s="438">
        <v>9</v>
      </c>
      <c r="I204" s="439" t="s">
        <v>5867</v>
      </c>
      <c r="J204" s="440">
        <v>25</v>
      </c>
      <c r="K204" s="131">
        <v>4</v>
      </c>
      <c r="L204" t="s">
        <v>5124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7264</v>
      </c>
      <c r="D205" s="439">
        <v>22</v>
      </c>
      <c r="E205" s="524">
        <v>161</v>
      </c>
      <c r="F205" s="525" t="s">
        <v>6579</v>
      </c>
      <c r="G205" s="526">
        <v>17</v>
      </c>
      <c r="H205" s="447">
        <v>248</v>
      </c>
      <c r="I205" s="442" t="s">
        <v>5868</v>
      </c>
      <c r="J205" s="443">
        <v>17</v>
      </c>
      <c r="K205" s="131">
        <v>277</v>
      </c>
      <c r="L205" t="s">
        <v>5125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45518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7292</v>
      </c>
      <c r="D209" s="461">
        <v>26</v>
      </c>
      <c r="E209" s="521">
        <v>2035</v>
      </c>
      <c r="F209" s="522" t="s">
        <v>6607</v>
      </c>
      <c r="G209" s="523">
        <v>24</v>
      </c>
      <c r="H209" s="491">
        <v>2481</v>
      </c>
      <c r="I209" s="460" t="s">
        <v>5897</v>
      </c>
      <c r="J209" s="461">
        <v>18</v>
      </c>
      <c r="K209" s="247">
        <v>2707</v>
      </c>
      <c r="L209" s="35" t="s">
        <v>5156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7266</v>
      </c>
      <c r="D210" s="439">
        <v>16</v>
      </c>
      <c r="E210" s="524">
        <v>7</v>
      </c>
      <c r="F210" s="525" t="s">
        <v>6581</v>
      </c>
      <c r="G210" s="526">
        <v>16</v>
      </c>
      <c r="H210" s="438">
        <v>11</v>
      </c>
      <c r="I210" s="439" t="s">
        <v>5870</v>
      </c>
      <c r="J210" s="440">
        <v>32</v>
      </c>
      <c r="K210" s="131">
        <v>8</v>
      </c>
      <c r="L210" t="s">
        <v>5127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7267</v>
      </c>
      <c r="D211" s="439">
        <v>17</v>
      </c>
      <c r="E211" s="524">
        <v>232</v>
      </c>
      <c r="F211" s="525" t="s">
        <v>6582</v>
      </c>
      <c r="G211" s="526">
        <v>19</v>
      </c>
      <c r="H211" s="438">
        <v>329</v>
      </c>
      <c r="I211" s="439" t="s">
        <v>5871</v>
      </c>
      <c r="J211" s="440">
        <v>15</v>
      </c>
      <c r="K211" s="131">
        <v>352</v>
      </c>
      <c r="L211" t="s">
        <v>5128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7268</v>
      </c>
      <c r="D212" s="439">
        <v>17</v>
      </c>
      <c r="E212" s="524">
        <v>6</v>
      </c>
      <c r="F212" s="525" t="s">
        <v>6583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5129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5872</v>
      </c>
      <c r="J213" s="440">
        <v>3</v>
      </c>
      <c r="K213" s="131">
        <v>5</v>
      </c>
      <c r="L213" t="s">
        <v>5130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7269</v>
      </c>
      <c r="D214" s="439">
        <v>29</v>
      </c>
      <c r="E214" s="524">
        <v>56</v>
      </c>
      <c r="F214" s="525" t="s">
        <v>6584</v>
      </c>
      <c r="G214" s="526">
        <v>23</v>
      </c>
      <c r="H214" s="438">
        <v>86</v>
      </c>
      <c r="I214" s="439" t="s">
        <v>5873</v>
      </c>
      <c r="J214" s="440">
        <v>23</v>
      </c>
      <c r="K214" s="131">
        <v>97</v>
      </c>
      <c r="L214" t="s">
        <v>5131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7270</v>
      </c>
      <c r="D215" s="439">
        <v>82</v>
      </c>
      <c r="E215" s="524">
        <v>4</v>
      </c>
      <c r="F215" s="525" t="s">
        <v>6585</v>
      </c>
      <c r="G215" s="526">
        <v>3</v>
      </c>
      <c r="H215" s="438">
        <v>8</v>
      </c>
      <c r="I215" s="439" t="s">
        <v>5874</v>
      </c>
      <c r="J215" s="440">
        <v>19</v>
      </c>
      <c r="K215" s="131">
        <v>17</v>
      </c>
      <c r="L215" t="s">
        <v>5132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7271</v>
      </c>
      <c r="D216" s="439">
        <v>53</v>
      </c>
      <c r="E216" s="524">
        <v>28</v>
      </c>
      <c r="F216" s="525" t="s">
        <v>6586</v>
      </c>
      <c r="G216" s="526">
        <v>43</v>
      </c>
      <c r="H216" s="438">
        <v>35</v>
      </c>
      <c r="I216" s="439" t="s">
        <v>5875</v>
      </c>
      <c r="J216" s="440">
        <v>18</v>
      </c>
      <c r="K216" s="131">
        <v>47</v>
      </c>
      <c r="L216" t="s">
        <v>5133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7272</v>
      </c>
      <c r="D217" s="439">
        <v>20</v>
      </c>
      <c r="E217" s="524">
        <v>42</v>
      </c>
      <c r="F217" s="525" t="s">
        <v>6587</v>
      </c>
      <c r="G217" s="526">
        <v>11</v>
      </c>
      <c r="H217" s="438">
        <v>61</v>
      </c>
      <c r="I217" s="439" t="s">
        <v>5876</v>
      </c>
      <c r="J217" s="440">
        <v>18</v>
      </c>
      <c r="K217" s="131">
        <v>51</v>
      </c>
      <c r="L217" t="s">
        <v>5134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7273</v>
      </c>
      <c r="D218" s="439">
        <v>17</v>
      </c>
      <c r="E218" s="524">
        <v>22</v>
      </c>
      <c r="F218" s="525" t="s">
        <v>6588</v>
      </c>
      <c r="G218" s="526">
        <v>26</v>
      </c>
      <c r="H218" s="438">
        <v>33</v>
      </c>
      <c r="I218" s="439" t="s">
        <v>5877</v>
      </c>
      <c r="J218" s="440">
        <v>13</v>
      </c>
      <c r="K218" s="131">
        <v>39</v>
      </c>
      <c r="L218" t="s">
        <v>5135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7274</v>
      </c>
      <c r="D219" s="439">
        <v>23</v>
      </c>
      <c r="E219" s="524">
        <v>55</v>
      </c>
      <c r="F219" s="525" t="s">
        <v>6589</v>
      </c>
      <c r="G219" s="526">
        <v>40</v>
      </c>
      <c r="H219" s="438">
        <v>69</v>
      </c>
      <c r="I219" s="439" t="s">
        <v>5878</v>
      </c>
      <c r="J219" s="440">
        <v>34</v>
      </c>
      <c r="K219" s="131">
        <v>68</v>
      </c>
      <c r="L219" t="s">
        <v>5136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5688</v>
      </c>
      <c r="J220" s="440">
        <v>22</v>
      </c>
      <c r="K220" s="131">
        <v>1</v>
      </c>
      <c r="L220" t="s">
        <v>5137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7275</v>
      </c>
      <c r="D221" s="439">
        <v>184</v>
      </c>
      <c r="E221" s="524">
        <v>15</v>
      </c>
      <c r="F221" s="525" t="s">
        <v>6590</v>
      </c>
      <c r="G221" s="526">
        <v>179</v>
      </c>
      <c r="H221" s="438">
        <v>18</v>
      </c>
      <c r="I221" s="439" t="s">
        <v>5879</v>
      </c>
      <c r="J221" s="440">
        <v>99</v>
      </c>
      <c r="K221" s="131">
        <v>17</v>
      </c>
      <c r="L221" t="s">
        <v>5138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7276</v>
      </c>
      <c r="D222" s="439">
        <v>34</v>
      </c>
      <c r="E222" s="524">
        <v>46</v>
      </c>
      <c r="F222" s="525" t="s">
        <v>6591</v>
      </c>
      <c r="G222" s="526">
        <v>37</v>
      </c>
      <c r="H222" s="438">
        <v>51</v>
      </c>
      <c r="I222" s="439" t="s">
        <v>5880</v>
      </c>
      <c r="J222" s="440">
        <v>22</v>
      </c>
      <c r="K222" s="131">
        <v>47</v>
      </c>
      <c r="L222" t="s">
        <v>5139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7277</v>
      </c>
      <c r="D223" s="439">
        <v>24</v>
      </c>
      <c r="E223" s="524">
        <v>212</v>
      </c>
      <c r="F223" s="525" t="s">
        <v>6592</v>
      </c>
      <c r="G223" s="526">
        <v>17</v>
      </c>
      <c r="H223" s="438">
        <v>260</v>
      </c>
      <c r="I223" s="439" t="s">
        <v>5881</v>
      </c>
      <c r="J223" s="440">
        <v>17</v>
      </c>
      <c r="K223" s="131">
        <v>285</v>
      </c>
      <c r="L223" t="s">
        <v>5140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7278</v>
      </c>
      <c r="D224" s="439">
        <v>38</v>
      </c>
      <c r="E224" s="524">
        <v>36</v>
      </c>
      <c r="F224" s="525" t="s">
        <v>6593</v>
      </c>
      <c r="G224" s="526">
        <v>20</v>
      </c>
      <c r="H224" s="438">
        <v>69</v>
      </c>
      <c r="I224" s="439" t="s">
        <v>5882</v>
      </c>
      <c r="J224" s="440">
        <v>17</v>
      </c>
      <c r="K224" s="131">
        <v>79</v>
      </c>
      <c r="L224" t="s">
        <v>5141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6541</v>
      </c>
      <c r="D225" s="439">
        <v>37</v>
      </c>
      <c r="E225" s="524">
        <v>59</v>
      </c>
      <c r="F225" s="525" t="s">
        <v>6594</v>
      </c>
      <c r="G225" s="526">
        <v>31</v>
      </c>
      <c r="H225" s="438">
        <v>85</v>
      </c>
      <c r="I225" s="439" t="s">
        <v>5883</v>
      </c>
      <c r="J225" s="440">
        <v>42</v>
      </c>
      <c r="K225" s="131">
        <v>94</v>
      </c>
      <c r="L225" t="s">
        <v>5142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7279</v>
      </c>
      <c r="D226" s="439">
        <v>24</v>
      </c>
      <c r="E226" s="524">
        <v>111</v>
      </c>
      <c r="F226" s="525" t="s">
        <v>6595</v>
      </c>
      <c r="G226" s="526">
        <v>24</v>
      </c>
      <c r="H226" s="438">
        <v>95</v>
      </c>
      <c r="I226" s="439" t="s">
        <v>5884</v>
      </c>
      <c r="J226" s="440">
        <v>11</v>
      </c>
      <c r="K226" s="131">
        <v>104</v>
      </c>
      <c r="L226" t="s">
        <v>5143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7280</v>
      </c>
      <c r="D227" s="439">
        <v>7</v>
      </c>
      <c r="E227" s="524">
        <v>10</v>
      </c>
      <c r="F227" s="525" t="s">
        <v>6596</v>
      </c>
      <c r="G227" s="526">
        <v>13</v>
      </c>
      <c r="H227" s="438">
        <v>9</v>
      </c>
      <c r="I227" s="439" t="s">
        <v>5885</v>
      </c>
      <c r="J227" s="440">
        <v>15</v>
      </c>
      <c r="K227" s="131">
        <v>9</v>
      </c>
      <c r="L227" t="s">
        <v>5144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7281</v>
      </c>
      <c r="D228" s="439">
        <v>17</v>
      </c>
      <c r="E228" s="524">
        <v>173</v>
      </c>
      <c r="F228" s="525" t="s">
        <v>6597</v>
      </c>
      <c r="G228" s="526">
        <v>13</v>
      </c>
      <c r="H228" s="438">
        <v>202</v>
      </c>
      <c r="I228" s="439" t="s">
        <v>5886</v>
      </c>
      <c r="J228" s="440">
        <v>11</v>
      </c>
      <c r="K228" s="131">
        <v>224</v>
      </c>
      <c r="L228" t="s">
        <v>5145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7282</v>
      </c>
      <c r="D229" s="439">
        <v>8</v>
      </c>
      <c r="E229" s="524">
        <v>12</v>
      </c>
      <c r="F229" s="525" t="s">
        <v>6598</v>
      </c>
      <c r="G229" s="526">
        <v>17</v>
      </c>
      <c r="H229" s="438">
        <v>13</v>
      </c>
      <c r="I229" s="439" t="s">
        <v>5887</v>
      </c>
      <c r="J229" s="440">
        <v>14</v>
      </c>
      <c r="K229" s="131">
        <v>11</v>
      </c>
      <c r="L229" t="s">
        <v>5146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7283</v>
      </c>
      <c r="D230" s="439">
        <v>34</v>
      </c>
      <c r="E230" s="524">
        <v>171</v>
      </c>
      <c r="F230" s="525" t="s">
        <v>6599</v>
      </c>
      <c r="G230" s="526">
        <v>37</v>
      </c>
      <c r="H230" s="438">
        <v>203</v>
      </c>
      <c r="I230" s="439" t="s">
        <v>5888</v>
      </c>
      <c r="J230" s="440">
        <v>29</v>
      </c>
      <c r="K230" s="131">
        <v>243</v>
      </c>
      <c r="L230" t="s">
        <v>5147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7284</v>
      </c>
      <c r="D231" s="439">
        <v>23</v>
      </c>
      <c r="E231" s="524">
        <v>7</v>
      </c>
      <c r="F231" s="525" t="s">
        <v>6600</v>
      </c>
      <c r="G231" s="526">
        <v>32</v>
      </c>
      <c r="H231" s="438">
        <v>4</v>
      </c>
      <c r="I231" s="439" t="s">
        <v>5889</v>
      </c>
      <c r="J231" s="440">
        <v>29</v>
      </c>
      <c r="K231" s="131">
        <v>5</v>
      </c>
      <c r="L231" t="s">
        <v>5148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7285</v>
      </c>
      <c r="D232" s="439">
        <v>53</v>
      </c>
      <c r="E232" s="524">
        <v>14</v>
      </c>
      <c r="F232" s="525" t="s">
        <v>6601</v>
      </c>
      <c r="G232" s="526">
        <v>50</v>
      </c>
      <c r="H232" s="438">
        <v>21</v>
      </c>
      <c r="I232" s="439" t="s">
        <v>5890</v>
      </c>
      <c r="J232" s="440">
        <v>28</v>
      </c>
      <c r="K232" s="131">
        <v>20</v>
      </c>
      <c r="L232" t="s">
        <v>5149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7286</v>
      </c>
      <c r="D233" s="439">
        <v>18</v>
      </c>
      <c r="E233" s="524">
        <v>174</v>
      </c>
      <c r="F233" s="525" t="s">
        <v>6602</v>
      </c>
      <c r="G233" s="526">
        <v>17</v>
      </c>
      <c r="H233" s="438">
        <v>180</v>
      </c>
      <c r="I233" s="439" t="s">
        <v>5891</v>
      </c>
      <c r="J233" s="440">
        <v>16</v>
      </c>
      <c r="K233" s="131">
        <v>161</v>
      </c>
      <c r="L233" t="s">
        <v>5150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7287</v>
      </c>
      <c r="D234" s="439">
        <v>31</v>
      </c>
      <c r="E234" s="524">
        <v>36</v>
      </c>
      <c r="F234" s="525" t="s">
        <v>6603</v>
      </c>
      <c r="G234" s="526">
        <v>23</v>
      </c>
      <c r="H234" s="438">
        <v>25</v>
      </c>
      <c r="I234" s="439" t="s">
        <v>5892</v>
      </c>
      <c r="J234" s="440">
        <v>28</v>
      </c>
      <c r="K234" s="131">
        <v>46</v>
      </c>
      <c r="L234" t="s">
        <v>5151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7288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5893</v>
      </c>
      <c r="J235" s="440">
        <v>9</v>
      </c>
      <c r="K235" s="131">
        <v>81</v>
      </c>
      <c r="L235" t="s">
        <v>5152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7289</v>
      </c>
      <c r="D236" s="439">
        <v>30</v>
      </c>
      <c r="E236" s="524">
        <v>23</v>
      </c>
      <c r="F236" s="525" t="s">
        <v>6604</v>
      </c>
      <c r="G236" s="526">
        <v>20</v>
      </c>
      <c r="H236" s="438">
        <v>35</v>
      </c>
      <c r="I236" s="439" t="s">
        <v>5894</v>
      </c>
      <c r="J236" s="440">
        <v>11</v>
      </c>
      <c r="K236" s="131">
        <v>29</v>
      </c>
      <c r="L236" t="s">
        <v>5153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7290</v>
      </c>
      <c r="D237" s="439">
        <v>14</v>
      </c>
      <c r="E237" s="524">
        <v>15</v>
      </c>
      <c r="F237" s="525" t="s">
        <v>6605</v>
      </c>
      <c r="G237" s="526">
        <v>21</v>
      </c>
      <c r="H237" s="438">
        <v>15</v>
      </c>
      <c r="I237" s="439" t="s">
        <v>5895</v>
      </c>
      <c r="J237" s="440">
        <v>28</v>
      </c>
      <c r="K237" s="131">
        <v>16</v>
      </c>
      <c r="L237" t="s">
        <v>5154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7291</v>
      </c>
      <c r="D238" s="439">
        <v>21</v>
      </c>
      <c r="E238" s="531">
        <v>385</v>
      </c>
      <c r="F238" s="532" t="s">
        <v>6606</v>
      </c>
      <c r="G238" s="533">
        <v>18</v>
      </c>
      <c r="H238" s="447">
        <v>479</v>
      </c>
      <c r="I238" s="442" t="s">
        <v>5896</v>
      </c>
      <c r="J238" s="443">
        <v>14</v>
      </c>
      <c r="K238" s="127">
        <v>538</v>
      </c>
      <c r="L238" s="37" t="s">
        <v>5155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45518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45518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2">
        <v>217</v>
      </c>
      <c r="I40" s="542" t="s">
        <v>5188</v>
      </c>
      <c r="J40" s="542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1"/>
      <c r="I42" s="541"/>
      <c r="J42" s="541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45518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45518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2">
        <v>29</v>
      </c>
      <c r="I129" s="542" t="s">
        <v>5254</v>
      </c>
      <c r="J129" s="542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1"/>
      <c r="I131" s="541"/>
      <c r="J131" s="541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45518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45518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0">
        <v>920</v>
      </c>
      <c r="I238" s="540" t="s">
        <v>5344</v>
      </c>
      <c r="J238" s="540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45518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3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4"/>
      <c r="C74" s="51"/>
      <c r="D74" s="545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3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3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2024-08-14T19:13:36Z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